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mc:AlternateContent xmlns:mc="http://schemas.openxmlformats.org/markup-compatibility/2006">
    <mc:Choice Requires="x15">
      <x15ac:absPath xmlns:x15ac="http://schemas.microsoft.com/office/spreadsheetml/2010/11/ac" url="https://mydrive.merck.com/personal/sepupaul_merck_com/Documents/Data/DAC Submission/"/>
    </mc:Choice>
  </mc:AlternateContent>
  <xr:revisionPtr revIDLastSave="423" documentId="8_{39292F00-E82A-4EC1-A685-B5D7961845E4}" xr6:coauthVersionLast="47" xr6:coauthVersionMax="47" xr10:uidLastSave="{507F0145-A579-4EDC-8D8F-B220D278360E}"/>
  <bookViews>
    <workbookView xWindow="16284" yWindow="-108" windowWidth="30936" windowHeight="16896" xr2:uid="{E92D3436-A73C-4708-A2D5-F2EF63B3076B}"/>
  </bookViews>
  <sheets>
    <sheet name="FichaPaciente" sheetId="2" r:id="rId1"/>
    <sheet name="DD_tables" sheetId="1" state="hidden" r:id="rId2"/>
    <sheet name="T_EXA" sheetId="4" state="hidden" r:id="rId3"/>
  </sheets>
  <definedNames>
    <definedName name="DD_CHECK">T_CHECK[]</definedName>
    <definedName name="DD_Tumor">T_Tumor[Tumor]</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54" i="4" l="1"/>
  <c r="C53" i="4"/>
  <c r="C52" i="4"/>
  <c r="C51" i="4"/>
  <c r="C55" i="4"/>
  <c r="C50" i="4"/>
  <c r="C49" i="4"/>
  <c r="C48" i="4"/>
  <c r="C47" i="4"/>
  <c r="C46" i="4"/>
  <c r="C45" i="4"/>
  <c r="C44" i="4"/>
  <c r="C43" i="4"/>
  <c r="C42" i="4"/>
  <c r="C41" i="4"/>
  <c r="C40" i="4"/>
  <c r="C39" i="4"/>
  <c r="C38" i="4"/>
  <c r="C37" i="4"/>
  <c r="C36" i="4"/>
  <c r="C35" i="4"/>
  <c r="C34" i="4"/>
  <c r="C33" i="4"/>
  <c r="C32" i="4"/>
  <c r="C31" i="4"/>
  <c r="C30" i="4"/>
  <c r="C27" i="4"/>
  <c r="C28" i="4"/>
  <c r="C29" i="4"/>
  <c r="C26" i="4"/>
  <c r="C25" i="4"/>
  <c r="C24" i="4"/>
  <c r="C23" i="4"/>
  <c r="C22" i="4"/>
  <c r="C21" i="4"/>
  <c r="C20" i="4"/>
  <c r="C19" i="4"/>
  <c r="C18" i="4"/>
  <c r="C17" i="4"/>
  <c r="C16" i="4"/>
  <c r="E18" i="2"/>
  <c r="H18" i="2" s="1"/>
  <c r="E17" i="2"/>
  <c r="H17" i="2" s="1"/>
  <c r="E16" i="2"/>
  <c r="H16" i="2" s="1"/>
  <c r="E15" i="4" l="1"/>
  <c r="D15" i="4"/>
  <c r="C15" i="4"/>
  <c r="J2" i="1"/>
  <c r="A2" i="1"/>
  <c r="C14" i="4"/>
  <c r="C13" i="4"/>
  <c r="C12" i="4"/>
  <c r="C11" i="4"/>
  <c r="C10" i="4"/>
  <c r="C9" i="4"/>
  <c r="C8" i="4"/>
  <c r="C7" i="4"/>
  <c r="C6" i="4"/>
  <c r="C5" i="4"/>
  <c r="C4" i="4"/>
  <c r="C3" i="4"/>
  <c r="C2" i="4"/>
  <c r="H8" i="2"/>
  <c r="B11" i="2"/>
  <c r="A23" i="2" l="1" a="1"/>
  <c r="E26" i="2" l="1"/>
  <c r="F26" i="2" s="1"/>
  <c r="H26" i="2" s="1"/>
  <c r="F25" i="2"/>
  <c r="H25" i="2" s="1"/>
  <c r="E24" i="2"/>
  <c r="F24" i="2" s="1"/>
  <c r="H24" i="2" s="1"/>
  <c r="E25" i="2"/>
  <c r="A23" i="2"/>
  <c r="E23" i="2"/>
  <c r="F23" i="2" l="1"/>
  <c r="H23" i="2" s="1"/>
  <c r="C30" i="2" s="1"/>
  <c r="C31"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<sst xmlns="http://schemas.openxmlformats.org/spreadsheetml/2006/main" count="256" uniqueCount="95">
  <si>
    <t>Tumor</t>
  </si>
  <si>
    <t>Intención</t>
  </si>
  <si>
    <t>Tumor_Intención</t>
  </si>
  <si>
    <t>Cáncer de Cabeza y Cuello</t>
  </si>
  <si>
    <t>Cáncer de Piel</t>
  </si>
  <si>
    <t>Cáncer Pulmonar</t>
  </si>
  <si>
    <t>TableName</t>
  </si>
  <si>
    <t>T_HC</t>
  </si>
  <si>
    <t>Examen</t>
  </si>
  <si>
    <t>PDL-1</t>
  </si>
  <si>
    <t>TAC TAP</t>
  </si>
  <si>
    <t>TAC o RM Cerebro</t>
  </si>
  <si>
    <t>Periodo Meses</t>
  </si>
  <si>
    <t>TAC cuello + TAP</t>
  </si>
  <si>
    <t>Check</t>
  </si>
  <si>
    <t>Estado</t>
  </si>
  <si>
    <t>Estado general exámenes</t>
  </si>
  <si>
    <t>Estado Bin</t>
  </si>
  <si>
    <t>Informe de comité</t>
  </si>
  <si>
    <t>Documentos generales DAC</t>
  </si>
  <si>
    <t>Informe de biopsia</t>
  </si>
  <si>
    <t>Documento</t>
  </si>
  <si>
    <t>T_EMPTY</t>
  </si>
  <si>
    <t>Empty</t>
  </si>
  <si>
    <t>Fecha Límite para enviar al DAC</t>
  </si>
  <si>
    <t>Informe médico</t>
  </si>
  <si>
    <t xml:space="preserve">Documentos específicos por indicación DAC </t>
  </si>
  <si>
    <t xml:space="preserve">              Para llenar ficha, favor completar datos destacados en color amarillo</t>
  </si>
  <si>
    <t>Tiene Documento
(Lista Despegable)</t>
  </si>
  <si>
    <t>Paso a Paso Exámenes DAC</t>
  </si>
  <si>
    <t>Nombre Paciente</t>
  </si>
  <si>
    <t>Comentario
(Opcional)</t>
  </si>
  <si>
    <t>Vigencia Máxima 
(En meses)</t>
  </si>
  <si>
    <t>Completo</t>
  </si>
  <si>
    <t>Incompleto</t>
  </si>
  <si>
    <r>
      <t xml:space="preserve">Indicación </t>
    </r>
    <r>
      <rPr>
        <sz val="12"/>
        <color theme="2"/>
        <rFont val="Invention"/>
        <family val="2"/>
      </rPr>
      <t>(lista despegable)</t>
    </r>
  </si>
  <si>
    <r>
      <t xml:space="preserve">Tumor </t>
    </r>
    <r>
      <rPr>
        <sz val="12"/>
        <color theme="2"/>
        <rFont val="Invention"/>
        <family val="2"/>
      </rPr>
      <t>(lista despegable)</t>
    </r>
  </si>
  <si>
    <t>Alectinib para el tratamiento paliativo del adenocarcinoma pulmonar ALK (+)</t>
  </si>
  <si>
    <t>ALK</t>
  </si>
  <si>
    <t>Osimertinib para pacientes con cáncer pulmonar no escamoso avanzado, EGFR mutado, en que se detecta la mutación de resistencia T790M.</t>
  </si>
  <si>
    <t>Mutación de EGFR</t>
  </si>
  <si>
    <t>T_CRC</t>
  </si>
  <si>
    <t>Bevacizumab para el tratamiento preoperatorio (No mayor a 3 meses) del cáncer colorrectal avanzado con metástasis hepáticas potencialmente resecables, RAS o BRAF mutados.</t>
  </si>
  <si>
    <t>RM Abdómen</t>
  </si>
  <si>
    <t>lnforme de Hepatobiliar con procedimiento a realizar</t>
  </si>
  <si>
    <t>TAC Tórax</t>
  </si>
  <si>
    <t>Estudio de RAS y BRAF</t>
  </si>
  <si>
    <t>Cáncer Colorrectal</t>
  </si>
  <si>
    <t>T_HEP</t>
  </si>
  <si>
    <t>Cáncer Hepático</t>
  </si>
  <si>
    <t>Sorafenib para Ca de Higado IV</t>
  </si>
  <si>
    <t>RM Abdómen o TAC de Abdómen</t>
  </si>
  <si>
    <t>Alfa Fetoproteína</t>
  </si>
  <si>
    <t>T_REN</t>
  </si>
  <si>
    <t>Sorafenib para la primera línea de tratamiento paliativo de cáncer de tiroides diferenciado, lodo resistentes</t>
  </si>
  <si>
    <t>Captación de lodo</t>
  </si>
  <si>
    <t>ECO o TAC de cuello</t>
  </si>
  <si>
    <t>TSH</t>
  </si>
  <si>
    <t>Cáncer Renal</t>
  </si>
  <si>
    <t>Inmunoterapia con anticuerpos anti PD-1 para tratamiento adyuvante melanoma resecado R0 etapas III o IV </t>
  </si>
  <si>
    <t xml:space="preserve">Inmunoterapia con anticuerpos anti PD-1 para tratamiento adyuvante melanoma resecado R0 etapas III o IV </t>
  </si>
  <si>
    <t>T_PRO</t>
  </si>
  <si>
    <t>Cintigrama Óseo</t>
  </si>
  <si>
    <t>APE</t>
  </si>
  <si>
    <t>Testosterona</t>
  </si>
  <si>
    <t>Cáncer de Próstata</t>
  </si>
  <si>
    <t>Examen de hibridación in situ</t>
  </si>
  <si>
    <t>Cáncer de Mama</t>
  </si>
  <si>
    <t>AdoTrastuzumab Emtansine (TDM1) para el tratamiento adyuvante de pacientes con cáncer de mama HER2 positive tratado con quimioterapia neoadyuvante usando Trastuzumab, que no tuvieron respuesta patológica completa tras la neoadyuvancia</t>
  </si>
  <si>
    <t>Fulvestrant para pacientes con cáncer de mama luminal avanzado progresando tras al menos una primera linea de tratamiento endocrino paliativo y que no estén cursando una crisis visceral</t>
  </si>
  <si>
    <t>Palbociclib, en conjunto con Fulvestrant, para el tratamiento paliativo de pacientes con cáncer de mama avanzado luminal</t>
  </si>
  <si>
    <t xml:space="preserve">Tumores Neuroendocrinos	</t>
  </si>
  <si>
    <t>T_NEC</t>
  </si>
  <si>
    <t>Everolimus para la segunda línea de tratamiento paliativo de los tumores neuroendocrinos avanzados no pancreáticos, progresando tras tratamiento con análogos del receptor de somatostatina</t>
  </si>
  <si>
    <t>Pembrolizumab asociado a quimioterapia con platino y 5FU, para la primera lfnea del tratamiento paliativo del cancer escamoso de cabeza y cuello avanzado, en pacientes sin expresi6n de POL1, y, como monoterapia, para pacientes con expresi6n de POL1 de 1% o superior</t>
  </si>
  <si>
    <t>Inmunoterapia con anticuerpos anti PD-1 en primera línea de tratamiento paliativo de melanoma, en pacientes que no hubiesen antes recibido tratamiento anti PD-1</t>
  </si>
  <si>
    <t>Inmunoterapia con anticuerpos anti PD-1/PD-L1 para primera o seguna línea de tratamiento paliativo de carcinoma de células de Merkel metastásico</t>
  </si>
  <si>
    <t>Pembrolizumab para la primera linea del tratamiento paliativo del cáncer pulmonar no celulas pequeñas sin EGFR mutado ni rearreglo de ALK, en que se detecta expresión de POL1 mayor de 50%.</t>
  </si>
  <si>
    <t>lnmunoterapia con anticuerpos anti PD-1 para la segunda linea de tratamiento paliativo del cancer pulmonar avanzado no celulas pequeñas que no ha recibido previamente inmunoterapia y que son EGFR y ALK negativos, o son positivos, pero ya recibieron al menos una linea de inhibidor de tirosina quinasa y ademas al menos una linea de quimioterapia paliativa o no pueden recibirla por contraindicaciones o intolerancia.</t>
  </si>
  <si>
    <t>Anticuerpos monoclonales contra el receptor EGFR para el tratamiento preoperatorio (no mayor a 3 meses) del cáncer colorrectal avanzado, con metastasis hepáticas potencialmente resecables, sin mutación de RAS ni BRAF</t>
  </si>
  <si>
    <t>Nivolumab para la segunda línea de tratamiento paliativo del cancer renal avanzado tipo células claras que ya recibió Pazopanib o Sunitinib o no puede recibirlos por contraindicaciones o intolerancia</t>
  </si>
  <si>
    <t>Antiandrógeno de segunda generación o inhibidor del metabolismo androgénico en cáncer de próstata metastásico, resistente a castración, que progresa tras recibir quimioterapia con docetaxel, o no puede recibirla por contraindicaciones o intolerancia</t>
  </si>
  <si>
    <t>T_PIEL</t>
  </si>
  <si>
    <t>T_PULMON</t>
  </si>
  <si>
    <t>T_MAMA</t>
  </si>
  <si>
    <t>No Aplica</t>
  </si>
  <si>
    <t>Estradiol en menores de 55 años que no estén ooforectomizadas</t>
  </si>
  <si>
    <t>Examen de hibridación in situ  en menores de 55 años que no estén ooforectomizadas</t>
  </si>
  <si>
    <t/>
  </si>
  <si>
    <t>Tiene Examen
(Lista Despegable)</t>
  </si>
  <si>
    <t>Fecha Examen
(dd-mm-yyyy)</t>
  </si>
  <si>
    <t>Fecha Vencimiento 
Examen</t>
  </si>
  <si>
    <t>Pertuzumab para Cáncer de mama IV HER2</t>
  </si>
  <si>
    <r>
      <rPr>
        <u/>
        <sz val="12"/>
        <color theme="1"/>
        <rFont val="Invention"/>
        <family val="2"/>
      </rPr>
      <t>¿Cómo utilizar este Paso a Paso de exámenes?</t>
    </r>
    <r>
      <rPr>
        <sz val="10"/>
        <color theme="1"/>
        <rFont val="Invention"/>
        <family val="2"/>
      </rPr>
      <t xml:space="preserve">
Esta planilla es una herramienta de ayuda para validar si se cuenta con los documentos y su estado de vigencia de acuerdo a los criterios establecido por el Comité DAC.
Para utilizarla, llene los campos destacados en amarillo.
La planilla le entregará como resultado el </t>
    </r>
    <r>
      <rPr>
        <b/>
        <sz val="10"/>
        <color theme="1"/>
        <rFont val="Invention"/>
        <family val="2"/>
      </rPr>
      <t>estado general de los exámenes y su fecha límite para ser enviados al Comité, de acuerdo a su vigencia respectiva.</t>
    </r>
  </si>
  <si>
    <t>Resultado estado de completitud de exámenes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</si>
</sst>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1" formatCode="_ * #,##0_ ;_ * \-#,##0_ ;_ * &quot;-&quot;_ ;_ @_ "/>
    <numFmt numFmtId="164" formatCode="_ * #,##0.00_ ;_ * \-#,##0.00_ ;_ * &quot;-&quot;_ ;_ @_ "/>
  </numFmts>
  <fonts count="10" x14ac:knownFonts="1">
    <font>
      <sz val="11"/>
      <color theme="1"/>
      <name val="Calibri"/>
      <family val="2"/>
      <scheme val="minor"/>
    </font>
    <font>
      <sz val="12"/>
      <color theme="1"/>
      <name val="Invention"/>
      <family val="2"/>
    </font>
    <font>
      <b/>
      <sz val="12"/>
      <color theme="2"/>
      <name val="Invention"/>
      <family val="2"/>
    </font>
    <font>
      <sz val="12"/>
      <color theme="2"/>
      <name val="Invention"/>
      <family val="2"/>
    </font>
    <font>
      <sz val="11"/>
      <color theme="1"/>
      <name val="Calibri"/>
      <family val="2"/>
      <scheme val="minor"/>
    </font>
    <font>
      <u/>
      <sz val="12"/>
      <color theme="1"/>
      <name val="Invention"/>
      <family val="2"/>
    </font>
    <font>
      <sz val="10"/>
      <color theme="1"/>
      <name val="Invention"/>
      <family val="2"/>
    </font>
    <font>
      <b/>
      <sz val="10"/>
      <color theme="1"/>
      <name val="Invention"/>
      <family val="2"/>
    </font>
    <font>
      <b/>
      <sz val="14"/>
      <color theme="2"/>
      <name val="Invention"/>
      <family val="2"/>
    </font>
    <font>
      <sz val="12"/>
      <color rgb="FFFF0000"/>
      <name val="Invention"/>
      <family val="2"/>
    </font>
  </fonts>
  <fills count="10">
    <fill>
      <patternFill patternType="none"/>
    </fill>
    <fill>
      <patternFill patternType="gray125"/>
    </fill>
    <fill>
      <patternFill patternType="solid">
        <fgColor theme="0"/>
        <bgColor indexed="64"/>
      </patternFill>
    </fill>
    <fill>
      <patternFill patternType="solid">
        <fgColor theme="4"/>
        <bgColor indexed="64"/>
      </patternFill>
    </fill>
    <fill>
      <patternFill patternType="solid">
        <fgColor theme="6" tint="0.59999389629810485"/>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2"/>
        <bgColor indexed="64"/>
      </patternFill>
    </fill>
    <fill>
      <patternFill patternType="solid">
        <fgColor theme="5" tint="-0.249977111117893"/>
        <bgColor indexed="64"/>
      </patternFill>
    </fill>
    <fill>
      <patternFill patternType="solid">
        <fgColor theme="4" tint="0.79998168889431442"/>
        <bgColor theme="4" tint="0.79998168889431442"/>
      </patternFill>
    </fill>
  </fills>
  <borders count="5">
    <border>
      <left/>
      <right/>
      <top/>
      <bottom/>
      <diagonal/>
    </border>
    <border>
      <left/>
      <right style="medium">
        <color theme="4"/>
      </right>
      <top style="medium">
        <color theme="4"/>
      </top>
      <bottom style="medium">
        <color theme="4"/>
      </bottom>
      <diagonal/>
    </border>
    <border>
      <left/>
      <right/>
      <top style="thin">
        <color theme="4" tint="0.39997558519241921"/>
      </top>
      <bottom style="thin">
        <color theme="4" tint="0.39997558519241921"/>
      </bottom>
      <diagonal/>
    </border>
    <border>
      <left/>
      <right/>
      <top style="thin">
        <color theme="4" tint="0.39997558519241921"/>
      </top>
      <bottom/>
      <diagonal/>
    </border>
    <border>
      <left style="thin">
        <color theme="4" tint="0.39997558519241921"/>
      </left>
      <right/>
      <top/>
      <bottom style="thin">
        <color theme="4" tint="0.39997558519241921"/>
      </bottom>
      <diagonal/>
    </border>
  </borders>
  <cellStyleXfs count="2">
    <xf numFmtId="0" fontId="0" fillId="0" borderId="0"/>
    <xf numFmtId="41" fontId="4" fillId="0" borderId="0" applyFont="0" applyFill="0" applyBorder="0" applyAlignment="0" applyProtection="0"/>
  </cellStyleXfs>
  <cellXfs count="43">
    <xf numFmtId="0" fontId="0" fillId="0" borderId="0" xfId="0"/>
    <xf numFmtId="0" fontId="1" fillId="2" borderId="0" xfId="0" applyFont="1" applyFill="1" applyProtection="1"/>
    <xf numFmtId="0" fontId="3" fillId="5" borderId="1" xfId="0" applyFont="1" applyFill="1" applyBorder="1" applyProtection="1"/>
    <xf numFmtId="0" fontId="2" fillId="3" borderId="0" xfId="0" applyFont="1" applyFill="1" applyBorder="1" applyProtection="1"/>
    <xf numFmtId="0" fontId="3" fillId="3" borderId="0" xfId="0" applyFont="1" applyFill="1" applyProtection="1"/>
    <xf numFmtId="14" fontId="1" fillId="2" borderId="0" xfId="0" applyNumberFormat="1" applyFont="1" applyFill="1" applyProtection="1"/>
    <xf numFmtId="0" fontId="1" fillId="4" borderId="0" xfId="0" applyFont="1" applyFill="1" applyProtection="1">
      <protection locked="0"/>
    </xf>
    <xf numFmtId="14" fontId="1" fillId="4" borderId="0" xfId="0" applyNumberFormat="1" applyFont="1" applyFill="1" applyProtection="1">
      <protection locked="0"/>
    </xf>
    <xf numFmtId="0" fontId="1" fillId="6" borderId="0" xfId="0" applyFont="1" applyFill="1" applyProtection="1"/>
    <xf numFmtId="0" fontId="2" fillId="2" borderId="0" xfId="0" applyFont="1" applyFill="1" applyBorder="1" applyProtection="1"/>
    <xf numFmtId="41" fontId="1" fillId="2" borderId="0" xfId="1" applyFont="1" applyFill="1" applyProtection="1"/>
    <xf numFmtId="0" fontId="1" fillId="4" borderId="0" xfId="0" applyFont="1" applyFill="1" applyProtection="1"/>
    <xf numFmtId="14" fontId="1" fillId="6" borderId="0" xfId="0" applyNumberFormat="1" applyFont="1" applyFill="1" applyProtection="1"/>
    <xf numFmtId="0" fontId="5" fillId="6" borderId="0" xfId="0" applyFont="1" applyFill="1" applyAlignment="1" applyProtection="1">
      <alignment horizontal="left" vertical="top"/>
    </xf>
    <xf numFmtId="0" fontId="1" fillId="4" borderId="0" xfId="0" applyFont="1" applyFill="1" applyAlignment="1" applyProtection="1">
      <alignment horizontal="center"/>
      <protection locked="0"/>
    </xf>
    <xf numFmtId="0" fontId="8" fillId="3" borderId="0" xfId="0" applyFont="1" applyFill="1" applyBorder="1" applyProtection="1"/>
    <xf numFmtId="0" fontId="2" fillId="8" borderId="0" xfId="0" applyFont="1" applyFill="1" applyBorder="1" applyProtection="1"/>
    <xf numFmtId="0" fontId="3" fillId="8" borderId="0" xfId="0" applyFont="1" applyFill="1" applyProtection="1"/>
    <xf numFmtId="0" fontId="3" fillId="8" borderId="0" xfId="0" applyFont="1" applyFill="1" applyAlignment="1" applyProtection="1">
      <alignment horizontal="center" wrapText="1"/>
    </xf>
    <xf numFmtId="0" fontId="3" fillId="8" borderId="0" xfId="0" applyFont="1" applyFill="1" applyAlignment="1" applyProtection="1">
      <alignment horizontal="center"/>
    </xf>
    <xf numFmtId="0" fontId="3" fillId="8" borderId="0" xfId="0" applyFont="1" applyFill="1" applyBorder="1" applyProtection="1"/>
    <xf numFmtId="164" fontId="1" fillId="2" borderId="0" xfId="1" applyNumberFormat="1" applyFont="1" applyFill="1" applyProtection="1"/>
    <xf numFmtId="0" fontId="0" fillId="9" borderId="2" xfId="0" applyFont="1" applyFill="1" applyBorder="1"/>
    <xf numFmtId="0" fontId="0" fillId="0" borderId="0" xfId="0" applyAlignment="1">
      <alignment horizontal="left" vertical="top" wrapText="1"/>
    </xf>
    <xf numFmtId="0" fontId="0" fillId="0" borderId="0" xfId="0" applyNumberFormat="1" applyAlignment="1">
      <alignment horizontal="left" vertical="top" wrapText="1"/>
    </xf>
    <xf numFmtId="0" fontId="0" fillId="0" borderId="3" xfId="0" applyFont="1" applyBorder="1" applyAlignment="1">
      <alignment horizontal="left" vertical="top" wrapText="1"/>
    </xf>
    <xf numFmtId="0" fontId="2" fillId="8" borderId="0" xfId="0" applyFont="1" applyFill="1" applyBorder="1" applyAlignment="1" applyProtection="1">
      <alignment vertical="center"/>
    </xf>
    <xf numFmtId="0" fontId="0" fillId="0" borderId="0" xfId="0" applyAlignment="1"/>
    <xf numFmtId="0" fontId="0" fillId="9" borderId="3" xfId="0" applyFont="1" applyFill="1" applyBorder="1"/>
    <xf numFmtId="0" fontId="0" fillId="0" borderId="3" xfId="0" applyFont="1" applyBorder="1" applyAlignment="1"/>
    <xf numFmtId="0" fontId="0" fillId="0" borderId="4" xfId="0" applyFont="1" applyBorder="1" applyAlignment="1">
      <alignment horizontal="left" vertical="top" wrapText="1"/>
    </xf>
    <xf numFmtId="0" fontId="1" fillId="6" borderId="0" xfId="0" applyFont="1" applyFill="1" applyAlignment="1" applyProtection="1">
      <alignment horizontal="center"/>
    </xf>
    <xf numFmtId="0" fontId="9" fillId="2" borderId="0" xfId="0" applyFont="1" applyFill="1" applyProtection="1"/>
    <xf numFmtId="0" fontId="1" fillId="4" borderId="0" xfId="0" applyFont="1" applyFill="1" applyBorder="1" applyAlignment="1" applyProtection="1">
      <alignment horizontal="left"/>
      <protection locked="0"/>
    </xf>
    <xf numFmtId="0" fontId="1" fillId="4" borderId="0" xfId="0" applyFont="1" applyFill="1" applyBorder="1" applyAlignment="1" applyProtection="1">
      <alignment horizontal="left" vertical="center" wrapText="1"/>
      <protection locked="0"/>
    </xf>
    <xf numFmtId="0" fontId="6" fillId="6" borderId="0" xfId="0" applyFont="1" applyFill="1" applyAlignment="1" applyProtection="1">
      <alignment horizontal="left" vertical="top" wrapText="1"/>
    </xf>
    <xf numFmtId="0" fontId="5" fillId="6" borderId="0" xfId="0" applyFont="1" applyFill="1" applyAlignment="1" applyProtection="1">
      <alignment horizontal="left" vertical="top"/>
    </xf>
    <xf numFmtId="0" fontId="1" fillId="4" borderId="0" xfId="0" applyFont="1" applyFill="1" applyAlignment="1" applyProtection="1">
      <alignment horizontal="center"/>
      <protection locked="0"/>
    </xf>
    <xf numFmtId="0" fontId="3" fillId="8" borderId="0" xfId="0" applyFont="1" applyFill="1" applyAlignment="1" applyProtection="1">
      <alignment horizontal="center" wrapText="1"/>
    </xf>
    <xf numFmtId="0" fontId="3" fillId="8" borderId="0" xfId="0" applyFont="1" applyFill="1" applyAlignment="1" applyProtection="1">
      <alignment horizontal="center"/>
    </xf>
    <xf numFmtId="14" fontId="1" fillId="7" borderId="0" xfId="0" applyNumberFormat="1" applyFont="1" applyFill="1" applyAlignment="1" applyProtection="1">
      <alignment horizontal="center"/>
    </xf>
    <xf numFmtId="14" fontId="1" fillId="6" borderId="0" xfId="0" applyNumberFormat="1" applyFont="1" applyFill="1" applyAlignment="1" applyProtection="1">
      <alignment horizontal="center"/>
    </xf>
    <xf numFmtId="0" fontId="1" fillId="4" borderId="0" xfId="0" applyFont="1" applyFill="1" applyAlignment="1" applyProtection="1">
      <alignment horizontal="center"/>
    </xf>
  </cellXfs>
  <cellStyles count="2">
    <cellStyle name="Comma [0]" xfId="1" builtinId="6"/>
    <cellStyle name="Normal" xfId="0" builtinId="0"/>
  </cellStyles>
  <dxfs count="78">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bottom" textRotation="0" wrapText="0" indent="0" justifyLastLine="0" shrinkToFit="0" readingOrder="0"/>
      <border diagonalUp="0" diagonalDown="0">
        <left/>
        <right/>
        <top style="thin">
          <color theme="4" tint="0.39997558519241921"/>
        </top>
        <bottom/>
        <vertical/>
        <horizontal/>
      </border>
    </dxf>
    <dxf>
      <border outline="0">
        <top style="thin">
          <color theme="4" tint="0.39997558519241921"/>
        </top>
      </border>
    </dxf>
    <dxf>
      <border outline="0">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family val="2"/>
        <scheme val="minor"/>
      </font>
      <alignment horizontal="general" vertical="bottom" textRotation="0" wrapText="0" indent="0" justifyLastLine="0" shrinkToFit="0" readingOrder="0"/>
    </dxf>
    <dxf>
      <border outline="0">
        <bottom style="thin">
          <color theme="4" tint="0.39997558519241921"/>
        </bottom>
      </border>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border outline="0">
        <bottom style="thin">
          <color theme="4" tint="0.39997558519241921"/>
        </bottom>
      </border>
    </dxf>
    <dxf>
      <alignment horizontal="left" vertical="top" textRotation="0" wrapText="1"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vertical/>
        <horizontal/>
      </border>
    </dxf>
    <dxf>
      <border outline="0">
        <bottom style="thin">
          <color theme="4" tint="0.39997558519241921"/>
        </bottom>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dxf>
    <dxf>
      <alignment horizontal="left" vertical="top"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border diagonalUp="0" diagonalDown="0" outline="0">
        <left/>
        <right/>
        <top style="thin">
          <color theme="4" tint="0.39997558519241921"/>
        </top>
        <bottom/>
      </border>
    </dxf>
    <dxf>
      <border outline="0">
        <bottom style="thin">
          <color theme="4" tint="0.39997558519241921"/>
        </bottom>
      </border>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numFmt numFmtId="0" formatCode="General"/>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font>
        <color theme="0"/>
      </font>
      <fill>
        <patternFill>
          <bgColor theme="0"/>
        </patternFill>
      </fill>
    </dxf>
    <dxf>
      <font>
        <color theme="0"/>
      </font>
      <fill>
        <patternFill>
          <bgColor theme="0"/>
        </patternFill>
      </fill>
    </dxf>
    <dxf>
      <font>
        <color theme="0"/>
      </font>
      <fill>
        <patternFill>
          <bgColor theme="0"/>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theme="0"/>
      </font>
      <fill>
        <patternFill>
          <bgColor theme="0"/>
        </patternFill>
      </fill>
    </dxf>
    <dxf>
      <font>
        <color theme="0"/>
      </font>
      <fill>
        <patternFill>
          <bgColor theme="0"/>
        </patternFill>
      </fill>
    </dxf>
    <dxf>
      <font>
        <color theme="0"/>
      </font>
      <fill>
        <patternFill>
          <bgColor theme="0"/>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theme="0"/>
      </font>
      <fill>
        <patternFill>
          <bgColor theme="0"/>
        </patternFill>
      </fill>
    </dxf>
    <dxf>
      <font>
        <color theme="0"/>
      </font>
      <fill>
        <patternFill>
          <bgColor theme="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theme="0"/>
      </font>
      <fill>
        <patternFill>
          <bgColor theme="0"/>
        </patternFill>
      </fill>
    </dxf>
    <dxf>
      <font>
        <color theme="0"/>
      </font>
      <fill>
        <patternFill>
          <bgColor theme="0"/>
        </patternFill>
      </fill>
    </dxf>
    <dxf>
      <font>
        <color theme="0"/>
      </font>
      <fill>
        <patternFill>
          <bgColor theme="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colors>
    <mruColors>
      <color rgb="FFFFC7CE"/>
      <color rgb="FF9C0006"/>
      <color rgb="FF006100"/>
      <color rgb="FFC6EFCE"/>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2</xdr:row>
      <xdr:rowOff>257172</xdr:rowOff>
    </xdr:from>
    <xdr:to>
      <xdr:col>0</xdr:col>
      <xdr:colOff>415290</xdr:colOff>
      <xdr:row>4</xdr:row>
      <xdr:rowOff>4702</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flipV="1">
          <a:off x="0" y="257172"/>
          <a:ext cx="4095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56A8093-6D23-430D-BA64-7F47175BC504}" name="T_Tumor" displayName="T_Tumor" ref="A1:B11" totalsRowShown="0" headerRowDxfId="47" dataDxfId="46">
  <autoFilter ref="A1:B11" xr:uid="{556A8093-6D23-430D-BA64-7F47175BC504}"/>
  <sortState xmlns:xlrd2="http://schemas.microsoft.com/office/spreadsheetml/2017/richdata2" ref="A2:B5">
    <sortCondition ref="A1:A5"/>
  </sortState>
  <tableColumns count="2">
    <tableColumn id="1" xr3:uid="{42733F9C-DCFF-4FE5-8764-AF06947A8AC3}" name="Tumor" dataDxfId="45"/>
    <tableColumn id="2" xr3:uid="{4518995C-6A9C-415F-94A2-175B59328C00}" name="TableName" dataDxfId="44">
      <calculatedColumnFormula array="1">T_HC[]</calculatedColumnFormula>
    </tableColumn>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683CE645-8448-4932-8217-F64E2F2F7406}" name="T_PRO" displayName="T_PRO" ref="T1:T2" totalsRowShown="0" headerRowDxfId="18" dataDxfId="17">
  <autoFilter ref="T1:T2" xr:uid="{683CE645-8448-4932-8217-F64E2F2F7406}"/>
  <tableColumns count="1">
    <tableColumn id="1" xr3:uid="{5F6D7995-AB82-4ACF-A22B-69D5D65125B3}" name="Cáncer de Próstata" dataDxfId="16"/>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40EC29F-CA36-485F-8DE4-050BF40BF0C0}" name="T_MAMA" displayName="T_MAMA" ref="V1:V5" totalsRowShown="0" headerRowDxfId="15" dataDxfId="14">
  <autoFilter ref="V1:V5" xr:uid="{040EC29F-CA36-485F-8DE4-050BF40BF0C0}"/>
  <sortState xmlns:xlrd2="http://schemas.microsoft.com/office/spreadsheetml/2017/richdata2" ref="V2:V4">
    <sortCondition ref="V1:V4"/>
  </sortState>
  <tableColumns count="1">
    <tableColumn id="1" xr3:uid="{7A51C7B2-E74F-41B3-A7EF-1B5A5B7952D3}" name="Cáncer de Mama" dataDxfId="13"/>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484505A-5D86-496C-B6DB-A839295D4E46}" name="T_NEC" displayName="T_NEC" ref="X1:X2" totalsRowShown="0" headerRowDxfId="12" dataDxfId="10" headerRowBorderDxfId="11" tableBorderDxfId="9" totalsRowBorderDxfId="8">
  <autoFilter ref="X1:X2" xr:uid="{C484505A-5D86-496C-B6DB-A839295D4E46}"/>
  <tableColumns count="1">
    <tableColumn id="1" xr3:uid="{23F7505B-0E81-446F-887C-E2E948F16A7E}" name="Tumores Neuroendocrinos_x0009_" dataDxfId="7"/>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600A1FB6-ECF3-4820-983D-8AD5775ADBE8}" name="T_EXA" displayName="T_EXA" ref="A1:E55" totalsRowShown="0" headerRowDxfId="6" dataDxfId="5">
  <autoFilter ref="A1:E55" xr:uid="{600A1FB6-ECF3-4820-983D-8AD5775ADBE8}"/>
  <tableColumns count="5">
    <tableColumn id="1" xr3:uid="{64FE3783-E9C6-4944-82E1-157697241F3F}" name="Tumor" dataDxfId="4"/>
    <tableColumn id="2" xr3:uid="{624E9DFD-D9BC-40BE-BD54-85493F8D89EB}" name="Intención" dataDxfId="3"/>
    <tableColumn id="3" xr3:uid="{84AF69FD-0670-4A9C-AF85-F297574B051E}" name="Tumor_Intención" dataDxfId="2">
      <calculatedColumnFormula>A2&amp;"-"&amp;B2</calculatedColumnFormula>
    </tableColumn>
    <tableColumn id="4" xr3:uid="{9EC58136-2829-48D4-8EF6-0A2FF4A47A67}" name="Examen" dataDxfId="1"/>
    <tableColumn id="5" xr3:uid="{309A01AC-9D7F-4056-8039-42968C848E34}" name="Periodo Meses" dataDxfId="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F43848D-ABEB-442C-8096-FD0779E8B186}" name="T_HC" displayName="T_HC" ref="D1:D2" totalsRowShown="0" headerRowDxfId="43" dataDxfId="42">
  <autoFilter ref="D1:D2" xr:uid="{4F43848D-ABEB-442C-8096-FD0779E8B186}"/>
  <tableColumns count="1">
    <tableColumn id="1" xr3:uid="{20E1587B-8817-4437-861D-7B8F1F3E3023}" name="Cáncer de Cabeza y Cuello" dataDxfId="41"/>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AF765CD-46A6-4E1C-B71A-754C83264CD1}" name="T_PIEL" displayName="T_PIEL" ref="F1:F4" totalsRowShown="0" headerRowDxfId="40" dataDxfId="39">
  <autoFilter ref="F1:F4" xr:uid="{DAF765CD-46A6-4E1C-B71A-754C83264CD1}"/>
  <tableColumns count="1">
    <tableColumn id="1" xr3:uid="{B5816172-9D71-48F8-870A-7A26AC2FA27F}" name="Cáncer de Piel" dataDxfId="38"/>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F20705D-0F4C-4DA9-9EA9-AFFA0CBCDFE3}" name="T_PULMON" displayName="T_PULMON" ref="H1:H5" totalsRowShown="0" headerRowDxfId="37" dataDxfId="36">
  <autoFilter ref="H1:H5" xr:uid="{9F20705D-0F4C-4DA9-9EA9-AFFA0CBCDFE3}"/>
  <sortState xmlns:xlrd2="http://schemas.microsoft.com/office/spreadsheetml/2017/richdata2" ref="H2:H5">
    <sortCondition ref="H1:H5"/>
  </sortState>
  <tableColumns count="1">
    <tableColumn id="1" xr3:uid="{97464537-52BA-4981-8C17-6CDA08F1ADD9}" name="Cáncer Pulmonar" dataDxfId="35"/>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87970EEE-033E-4A3A-B9B6-3C2F981EC8C7}" name="T_CHECK" displayName="T_CHECK" ref="L1:L3" totalsRowShown="0" headerRowDxfId="34" dataDxfId="33">
  <autoFilter ref="L1:L3" xr:uid="{87970EEE-033E-4A3A-B9B6-3C2F981EC8C7}"/>
  <tableColumns count="1">
    <tableColumn id="1" xr3:uid="{7983923F-B660-42C1-BD17-858E7F2DEE4A}" name="Check" dataDxfId="32"/>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A476A670-F4D3-433D-94F9-4CCADF3CF304}" name="T_EMPTY" displayName="T_EMPTY" ref="J1:J2" totalsRowShown="0" headerRowDxfId="31" dataDxfId="30">
  <autoFilter ref="J1:J2" xr:uid="{A476A670-F4D3-433D-94F9-4CCADF3CF304}"/>
  <tableColumns count="1">
    <tableColumn id="1" xr3:uid="{852549A6-7129-4A58-BC20-FF164201C659}" name="Empty" dataDxfId="29">
      <calculatedColumnFormula>""</calculatedColumnFormula>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19450E6-ED6B-447D-B8C6-24946A4706CC}" name="T_CRC" displayName="T_CRC" ref="N1:N3" totalsRowShown="0" headerRowDxfId="28" dataDxfId="27" tableBorderDxfId="26">
  <autoFilter ref="N1:N3" xr:uid="{A19450E6-ED6B-447D-B8C6-24946A4706CC}"/>
  <tableColumns count="1">
    <tableColumn id="1" xr3:uid="{DDD06023-F2C2-466C-B44B-61D23D1D7CBC}" name="Cáncer Colorrectal" dataDxfId="25"/>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DFBF763-9C8A-4DC8-91F8-A7452694FC84}" name="T_HEP" displayName="T_HEP" ref="P1:P2" totalsRowShown="0" headerRowDxfId="24" dataDxfId="23" tableBorderDxfId="22">
  <autoFilter ref="P1:P2" xr:uid="{BDFBF763-9C8A-4DC8-91F8-A7452694FC84}"/>
  <tableColumns count="1">
    <tableColumn id="1" xr3:uid="{B0200580-7323-414C-ADA7-F3CD4E5EE162}" name="Cáncer Hepático" dataDxfId="21"/>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B6825D3A-93BF-481B-90A4-676FB4F2D488}" name="T_REN" displayName="T_REN" ref="R1:R3" totalsRowShown="0" headerRowDxfId="20" tableBorderDxfId="19">
  <autoFilter ref="R1:R3" xr:uid="{B6825D3A-93BF-481B-90A4-676FB4F2D488}"/>
  <tableColumns count="1">
    <tableColumn id="1" xr3:uid="{AD308BF4-4199-4923-91E4-945C1547FA6C}" name="Cáncer Renal"/>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Custom 1">
      <a:dk1>
        <a:sysClr val="windowText" lastClr="000000"/>
      </a:dk1>
      <a:lt1>
        <a:sysClr val="window" lastClr="FFFFFF"/>
      </a:lt1>
      <a:dk2>
        <a:srgbClr val="0C2340"/>
      </a:dk2>
      <a:lt2>
        <a:srgbClr val="F7F7F7"/>
      </a:lt2>
      <a:accent1>
        <a:srgbClr val="00857C"/>
      </a:accent1>
      <a:accent2>
        <a:srgbClr val="6ECEB2"/>
      </a:accent2>
      <a:accent3>
        <a:srgbClr val="FFF063"/>
      </a:accent3>
      <a:accent4>
        <a:srgbClr val="0C2340"/>
      </a:accent4>
      <a:accent5>
        <a:srgbClr val="5450E4"/>
      </a:accent5>
      <a:accent6>
        <a:srgbClr val="688CE8"/>
      </a:accent6>
      <a:hlink>
        <a:srgbClr val="69B8F7"/>
      </a:hlink>
      <a:folHlink>
        <a:srgbClr val="69B8F7"/>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2" Type="http://schemas.openxmlformats.org/officeDocument/2006/relationships/table" Target="../tables/table1.xml"/><Relationship Id="rId1" Type="http://schemas.openxmlformats.org/officeDocument/2006/relationships/printerSettings" Target="../printerSettings/printerSettings2.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A1CDF7-EA5D-4076-812B-ED76E929BEAB}">
  <sheetPr codeName="Sheet1"/>
  <dimension ref="A1:J31"/>
  <sheetViews>
    <sheetView tabSelected="1" topLeftCell="A6" zoomScale="83" zoomScaleNormal="83" workbookViewId="0">
      <selection activeCell="B6" sqref="B6:G6"/>
    </sheetView>
  </sheetViews>
  <sheetFormatPr defaultRowHeight="20.25" x14ac:dyDescent="0.45"/>
  <cols>
    <col min="1" max="1" width="37" style="1" customWidth="1"/>
    <col min="2" max="2" width="32.85546875" style="1" bestFit="1" customWidth="1"/>
    <col min="3" max="3" width="30.28515625" style="1" customWidth="1"/>
    <col min="4" max="4" width="32.42578125" style="5" bestFit="1" customWidth="1"/>
    <col min="5" max="5" width="23.7109375" style="1" bestFit="1" customWidth="1"/>
    <col min="6" max="6" width="26.5703125" style="1" bestFit="1" customWidth="1"/>
    <col min="7" max="7" width="24.5703125" style="1" customWidth="1"/>
    <col min="8" max="8" width="12.7109375" style="1" hidden="1" customWidth="1"/>
    <col min="9" max="9" width="9.140625" style="1"/>
    <col min="10" max="10" width="10.85546875" style="1" bestFit="1" customWidth="1"/>
    <col min="11" max="16384" width="9.140625" style="1"/>
  </cols>
  <sheetData>
    <row r="1" spans="1:8" ht="29.25" customHeight="1" x14ac:dyDescent="0.5">
      <c r="A1" s="15" t="s">
        <v>29</v>
      </c>
      <c r="B1" s="3"/>
      <c r="C1" s="3"/>
      <c r="D1" s="3"/>
      <c r="E1" s="3"/>
      <c r="F1" s="3"/>
      <c r="G1" s="3"/>
      <c r="H1" s="3"/>
    </row>
    <row r="2" spans="1:8" ht="72" customHeight="1" x14ac:dyDescent="0.45">
      <c r="A2" s="35" t="s">
        <v>93</v>
      </c>
      <c r="B2" s="36"/>
      <c r="C2" s="36"/>
      <c r="D2" s="36"/>
      <c r="E2" s="36"/>
      <c r="F2" s="36"/>
      <c r="G2" s="13"/>
    </row>
    <row r="3" spans="1:8" ht="9" customHeight="1" x14ac:dyDescent="0.45"/>
    <row r="4" spans="1:8" x14ac:dyDescent="0.45">
      <c r="A4" s="1" t="s">
        <v>27</v>
      </c>
    </row>
    <row r="6" spans="1:8" x14ac:dyDescent="0.45">
      <c r="A6" s="16" t="s">
        <v>30</v>
      </c>
      <c r="B6" s="33"/>
      <c r="C6" s="33"/>
      <c r="D6" s="33"/>
      <c r="E6" s="33"/>
      <c r="F6" s="33"/>
      <c r="G6" s="33"/>
    </row>
    <row r="7" spans="1:8" ht="5.25" customHeight="1" thickBot="1" x14ac:dyDescent="0.5"/>
    <row r="8" spans="1:8" ht="21" thickBot="1" x14ac:dyDescent="0.5">
      <c r="A8" s="16" t="s">
        <v>36</v>
      </c>
      <c r="B8" s="33" t="s">
        <v>88</v>
      </c>
      <c r="C8" s="33"/>
      <c r="D8" s="33"/>
      <c r="E8" s="33"/>
      <c r="F8" s="33"/>
      <c r="G8" s="33"/>
      <c r="H8" s="2" t="str">
        <f>VLOOKUP(B8,DD_tables!A:B,2,0)</f>
        <v>T_EMPTY</v>
      </c>
    </row>
    <row r="9" spans="1:8" ht="5.25" customHeight="1" x14ac:dyDescent="0.45"/>
    <row r="10" spans="1:8" ht="63" customHeight="1" x14ac:dyDescent="0.45">
      <c r="A10" s="26" t="s">
        <v>35</v>
      </c>
      <c r="B10" s="34" t="s">
        <v>88</v>
      </c>
      <c r="C10" s="34"/>
      <c r="D10" s="34"/>
      <c r="E10" s="34"/>
      <c r="F10" s="34"/>
      <c r="G10" s="34"/>
    </row>
    <row r="11" spans="1:8" ht="17.25" customHeight="1" x14ac:dyDescent="0.45">
      <c r="A11" s="9"/>
      <c r="B11" s="32" t="str">
        <f ca="1">IF(IFERROR(VLOOKUP(B10,INDIRECT(H8),1,0),0)=0,"Seleccionar indicación","")</f>
        <v/>
      </c>
      <c r="C11" s="10"/>
    </row>
    <row r="12" spans="1:8" ht="45" customHeight="1" x14ac:dyDescent="0.45">
      <c r="A12" s="9"/>
      <c r="B12" s="9"/>
      <c r="C12" s="10"/>
    </row>
    <row r="13" spans="1:8" ht="23.25" x14ac:dyDescent="0.5">
      <c r="A13" s="15" t="s">
        <v>19</v>
      </c>
      <c r="B13" s="3"/>
      <c r="C13" s="3"/>
      <c r="D13" s="3"/>
      <c r="E13" s="3"/>
      <c r="F13" s="3"/>
      <c r="G13" s="3"/>
      <c r="H13" s="3"/>
    </row>
    <row r="14" spans="1:8" ht="8.25" customHeight="1" x14ac:dyDescent="0.45">
      <c r="A14" s="9"/>
      <c r="B14" s="9"/>
      <c r="C14" s="5"/>
    </row>
    <row r="15" spans="1:8" ht="41.25" customHeight="1" x14ac:dyDescent="0.45">
      <c r="A15" s="17" t="s">
        <v>21</v>
      </c>
      <c r="B15" s="17"/>
      <c r="C15" s="38" t="s">
        <v>28</v>
      </c>
      <c r="D15" s="38"/>
      <c r="E15" s="39" t="s">
        <v>15</v>
      </c>
      <c r="F15" s="39"/>
      <c r="G15" s="18" t="s">
        <v>31</v>
      </c>
      <c r="H15" s="4" t="s">
        <v>17</v>
      </c>
    </row>
    <row r="16" spans="1:8" ht="20.25" customHeight="1" x14ac:dyDescent="0.45">
      <c r="A16" s="8" t="s">
        <v>25</v>
      </c>
      <c r="B16" s="8"/>
      <c r="C16" s="37"/>
      <c r="D16" s="37"/>
      <c r="E16" s="42" t="str">
        <f>IF(ISBLANK(C16),"Completar Información",IF(C16="Completo","Documento Ok","Sin Documento"))</f>
        <v>Completar Información</v>
      </c>
      <c r="F16" s="42"/>
      <c r="G16" s="14"/>
      <c r="H16" s="1">
        <f>IF(E16="Documento Ok",1,0)</f>
        <v>0</v>
      </c>
    </row>
    <row r="17" spans="1:10" x14ac:dyDescent="0.45">
      <c r="A17" s="8" t="s">
        <v>20</v>
      </c>
      <c r="B17" s="8"/>
      <c r="C17" s="37"/>
      <c r="D17" s="37"/>
      <c r="E17" s="42" t="str">
        <f>IF(ISBLANK(C17),"Completar Información",IF(C17="Completo","Documento Ok","Sin Documento"))</f>
        <v>Completar Información</v>
      </c>
      <c r="F17" s="42"/>
      <c r="G17" s="14"/>
      <c r="H17" s="1">
        <f t="shared" ref="H17:H18" si="0">IF(E17="Documento Ok",1,0)</f>
        <v>0</v>
      </c>
    </row>
    <row r="18" spans="1:10" x14ac:dyDescent="0.45">
      <c r="A18" s="8" t="s">
        <v>18</v>
      </c>
      <c r="B18" s="8"/>
      <c r="C18" s="37"/>
      <c r="D18" s="37"/>
      <c r="E18" s="42" t="str">
        <f>IF(ISBLANK(C18),"Completar Información",IF(C18="Completo","Documento Ok","Sin Documento"))</f>
        <v>Completar Información</v>
      </c>
      <c r="F18" s="42"/>
      <c r="G18" s="14"/>
      <c r="H18" s="1">
        <f t="shared" si="0"/>
        <v>0</v>
      </c>
    </row>
    <row r="19" spans="1:10" ht="39.75" customHeight="1" x14ac:dyDescent="0.45">
      <c r="B19" s="9"/>
      <c r="C19" s="5"/>
    </row>
    <row r="20" spans="1:10" ht="23.25" x14ac:dyDescent="0.5">
      <c r="A20" s="15" t="s">
        <v>26</v>
      </c>
      <c r="B20" s="3"/>
      <c r="C20" s="3"/>
      <c r="D20" s="3"/>
      <c r="E20" s="3"/>
      <c r="F20" s="3"/>
      <c r="G20" s="3"/>
      <c r="H20" s="3"/>
    </row>
    <row r="21" spans="1:10" ht="8.25" customHeight="1" x14ac:dyDescent="0.45"/>
    <row r="22" spans="1:10" ht="40.5" x14ac:dyDescent="0.45">
      <c r="A22" s="17" t="s">
        <v>8</v>
      </c>
      <c r="B22" s="18" t="s">
        <v>32</v>
      </c>
      <c r="C22" s="18" t="s">
        <v>89</v>
      </c>
      <c r="D22" s="18" t="s">
        <v>90</v>
      </c>
      <c r="E22" s="18" t="s">
        <v>91</v>
      </c>
      <c r="F22" s="19" t="s">
        <v>15</v>
      </c>
      <c r="G22" s="18" t="s">
        <v>31</v>
      </c>
      <c r="H22" s="4" t="s">
        <v>17</v>
      </c>
    </row>
    <row r="23" spans="1:10" x14ac:dyDescent="0.45">
      <c r="A23" s="8" t="str" cm="1">
        <f t="array" ref="A23:B23">_xlfn._xlws.FILTER(T_EXA[[Examen]:[Periodo Meses]],T_EXA[Tumor_Intención]=H8&amp;"-"&amp;B10)</f>
        <v/>
      </c>
      <c r="B23" s="31" t="str">
        <v/>
      </c>
      <c r="C23" s="6"/>
      <c r="D23" s="7"/>
      <c r="E23" s="12" t="str">
        <f>IF(ISBLANK(D23),"",EDATE(D23,B23))</f>
        <v/>
      </c>
      <c r="F23" s="8" t="str">
        <f ca="1">IF(A23="","Completar Información",IF(ISBLANK(A23),"",IF(C23="Completo",IF(B23="No Aplica","Examen Ok",IF(ISBLANK(D23),"Ingresar Fecha",IF(E23&gt;=TODAY(),"Examen Ok","Examen Vencido"))),IF(C23="Incompleto","Sin Examen","Completar Información"))))</f>
        <v>Completar Información</v>
      </c>
      <c r="G23" s="6"/>
      <c r="H23" s="1">
        <f ca="1">IF(F23="Examen Ok",1,0)</f>
        <v>0</v>
      </c>
      <c r="J23" s="21"/>
    </row>
    <row r="24" spans="1:10" x14ac:dyDescent="0.45">
      <c r="A24" s="8"/>
      <c r="B24" s="31"/>
      <c r="C24" s="6"/>
      <c r="D24" s="7"/>
      <c r="E24" s="12" t="str">
        <f>IF(B24="No Aplica","No Aplica",IF(ISBLANK(D24),"",EDATE(D24,B24)))</f>
        <v/>
      </c>
      <c r="F24" s="1" t="str">
        <f ca="1">IF(A24="","",IF(ISBLANK(A24),"",IF(C24="Completo",IF(B24="No Aplica","Examen Ok",IF(ISBLANK(D24),"Ingresar Fecha",IF(E24&gt;=TODAY(),"Examen Ok","Examen Vencido"))),IF(C24="Incompleto","Sin Examen","Completar Información"))))</f>
        <v/>
      </c>
      <c r="G24" s="6"/>
      <c r="H24" s="1">
        <f>IF(A24="",1,IF(F24="Examen Ok",1,0))</f>
        <v>1</v>
      </c>
    </row>
    <row r="25" spans="1:10" x14ac:dyDescent="0.45">
      <c r="A25" s="8"/>
      <c r="B25" s="31"/>
      <c r="C25" s="6"/>
      <c r="D25" s="6"/>
      <c r="E25" s="12" t="str">
        <f>IF(B25="No Aplica","No Aplica",IF(ISBLANK(D25),"",EDATE(D25,B25)))</f>
        <v/>
      </c>
      <c r="F25" s="1" t="str">
        <f ca="1">IF(A25="","",IF(ISBLANK(A25),"",IF(C25="Completo",IF(B25="No Aplica","Examen Ok",IF(ISBLANK(D25),"Ingresar Fecha",IF(E25&gt;=TODAY(),"Examen Ok","Examen Vencido"))),IF(C25="Incompleto","Sin Examen","Completar Información"))))</f>
        <v/>
      </c>
      <c r="G25" s="6"/>
      <c r="H25" s="1">
        <f t="shared" ref="H25:H26" si="1">IF(A25="",1,IF(F25="Examen Ok",1,0))</f>
        <v>1</v>
      </c>
    </row>
    <row r="26" spans="1:10" x14ac:dyDescent="0.45">
      <c r="A26" s="8"/>
      <c r="B26" s="31"/>
      <c r="C26" s="6"/>
      <c r="D26" s="6"/>
      <c r="E26" s="12" t="str">
        <f>IF(B26="No Aplica","No Aplica",IF(ISBLANK(D26),"",EDATE(D26,B26)))</f>
        <v/>
      </c>
      <c r="F26" s="1" t="str">
        <f ca="1">IF(A26="","",IF(ISBLANK(A26),"",IF(C26="Completo",IF(B26="No Aplica","Examen Ok",IF(ISBLANK(D26),"Ingresar Fecha",IF(E26&gt;=TODAY(),"Examen Ok","Examen Vencido"))),IF(C26="Incompleto","Sin Examen","Completar Información"))))</f>
        <v/>
      </c>
      <c r="G26" s="6"/>
      <c r="H26" s="1">
        <f t="shared" si="1"/>
        <v>1</v>
      </c>
    </row>
    <row r="27" spans="1:10" ht="48" customHeight="1" x14ac:dyDescent="0.45">
      <c r="D27" s="11"/>
      <c r="E27" s="11"/>
      <c r="F27" s="11"/>
      <c r="G27" s="11"/>
    </row>
    <row r="28" spans="1:10" ht="23.25" x14ac:dyDescent="0.5">
      <c r="A28" s="15" t="s">
        <v>94</v>
      </c>
      <c r="B28" s="3"/>
      <c r="C28" s="3"/>
      <c r="D28" s="3"/>
      <c r="E28" s="3"/>
      <c r="F28" s="3"/>
      <c r="G28" s="3"/>
      <c r="H28" s="3"/>
    </row>
    <row r="29" spans="1:10" ht="12.75" customHeight="1" x14ac:dyDescent="0.45"/>
    <row r="30" spans="1:10" x14ac:dyDescent="0.45">
      <c r="A30" s="20" t="s">
        <v>16</v>
      </c>
      <c r="B30" s="20"/>
      <c r="C30" s="40" t="str">
        <f ca="1">IF(AND(SUM(H16:H18)=3,SUM(H23:H26)=4),"Documentos y Exámenes Listos",IF(AND(SUM(H16:H18)&lt;3,SUM(H23:H26)&lt;3),"Faltan Documentos y Exámenes",IF(SUM(H16:H18)&lt;3,"Faltan Documentos","Faltan Exámenes")))</f>
        <v>Faltan Documentos</v>
      </c>
      <c r="D30" s="40"/>
      <c r="E30" s="40"/>
      <c r="F30" s="40"/>
      <c r="G30" s="40"/>
    </row>
    <row r="31" spans="1:10" x14ac:dyDescent="0.45">
      <c r="A31" s="20" t="s">
        <v>24</v>
      </c>
      <c r="B31" s="20"/>
      <c r="C31" s="41" t="str">
        <f ca="1">IFERROR(IF(C30="Documentos y Exámenes Listos",MIN(E23:E1048576),"Se debe completar lista de documentos y exámenes con sus fechas"),"")</f>
        <v>Se debe completar lista de documentos y exámenes con sus fechas</v>
      </c>
      <c r="D31" s="41"/>
      <c r="E31" s="41"/>
      <c r="F31" s="41"/>
      <c r="G31" s="41"/>
    </row>
  </sheetData>
  <sheetProtection algorithmName="SHA-512" hashValue="D/FT6RLCh5Zhxi+GQJwdY/uKKHPxaSJ5WKeSVg6hRtZFS/dG9WC4XDQykl/VSelzicWaoMiKl0IENxZVRkcCJg==" saltValue="FKO++TX3IsJzwqHd80kOGA==" spinCount="100000" sheet="1" selectLockedCells="1"/>
  <mergeCells count="14">
    <mergeCell ref="C30:G30"/>
    <mergeCell ref="C31:G31"/>
    <mergeCell ref="C17:D17"/>
    <mergeCell ref="C18:D18"/>
    <mergeCell ref="E16:F16"/>
    <mergeCell ref="E17:F17"/>
    <mergeCell ref="E18:F18"/>
    <mergeCell ref="B6:G6"/>
    <mergeCell ref="B8:G8"/>
    <mergeCell ref="B10:G10"/>
    <mergeCell ref="A2:F2"/>
    <mergeCell ref="C16:D16"/>
    <mergeCell ref="C15:D15"/>
    <mergeCell ref="E15:F15"/>
  </mergeCells>
  <conditionalFormatting sqref="E16">
    <cfRule type="cellIs" dxfId="77" priority="155" operator="equal">
      <formula>"Documento Ok"</formula>
    </cfRule>
  </conditionalFormatting>
  <conditionalFormatting sqref="E16">
    <cfRule type="cellIs" dxfId="76" priority="149" operator="equal">
      <formula>"Sin Documento"</formula>
    </cfRule>
    <cfRule type="cellIs" dxfId="75" priority="150" operator="equal">
      <formula>"Exámen Vencido"</formula>
    </cfRule>
  </conditionalFormatting>
  <conditionalFormatting sqref="A24:B25">
    <cfRule type="expression" dxfId="74" priority="136">
      <formula>ISBLANK(A24)</formula>
    </cfRule>
  </conditionalFormatting>
  <conditionalFormatting sqref="D27:G27 E24:E26">
    <cfRule type="expression" dxfId="73" priority="134">
      <formula>ISBLANK($A24)</formula>
    </cfRule>
  </conditionalFormatting>
  <conditionalFormatting sqref="C24">
    <cfRule type="expression" dxfId="72" priority="130">
      <formula>ISBLANK($A24)</formula>
    </cfRule>
  </conditionalFormatting>
  <conditionalFormatting sqref="C30">
    <cfRule type="cellIs" dxfId="71" priority="91" operator="equal">
      <formula>"Faltan Exámenes"</formula>
    </cfRule>
    <cfRule type="cellIs" dxfId="70" priority="120" operator="equal">
      <formula>"Documentos y Exámenes Listos"</formula>
    </cfRule>
    <cfRule type="cellIs" dxfId="69" priority="122" operator="equal">
      <formula>"Faltan Documentos y Exámenes"</formula>
    </cfRule>
    <cfRule type="cellIs" dxfId="68" priority="123" operator="equal">
      <formula>"Faltan Documentos"</formula>
    </cfRule>
  </conditionalFormatting>
  <conditionalFormatting sqref="E16:G16">
    <cfRule type="cellIs" dxfId="67" priority="113" operator="equal">
      <formula>"Completar Información"</formula>
    </cfRule>
  </conditionalFormatting>
  <conditionalFormatting sqref="G17">
    <cfRule type="cellIs" dxfId="66" priority="109" operator="equal">
      <formula>"Completar Información"</formula>
    </cfRule>
  </conditionalFormatting>
  <conditionalFormatting sqref="G18">
    <cfRule type="cellIs" dxfId="65" priority="105" operator="equal">
      <formula>"Completar Información"</formula>
    </cfRule>
  </conditionalFormatting>
  <conditionalFormatting sqref="C25">
    <cfRule type="expression" dxfId="64" priority="103">
      <formula>ISBLANK($A25)</formula>
    </cfRule>
  </conditionalFormatting>
  <conditionalFormatting sqref="G24:G25">
    <cfRule type="expression" dxfId="63" priority="92">
      <formula>ISBLANK($A24)</formula>
    </cfRule>
  </conditionalFormatting>
  <conditionalFormatting sqref="E17:E18">
    <cfRule type="cellIs" dxfId="62" priority="90" operator="equal">
      <formula>"Documento Ok"</formula>
    </cfRule>
  </conditionalFormatting>
  <conditionalFormatting sqref="E17:E18">
    <cfRule type="cellIs" dxfId="61" priority="88" operator="equal">
      <formula>"Sin Documento"</formula>
    </cfRule>
    <cfRule type="cellIs" dxfId="60" priority="89" operator="equal">
      <formula>"Exámen Vencido"</formula>
    </cfRule>
  </conditionalFormatting>
  <conditionalFormatting sqref="E17:F18">
    <cfRule type="cellIs" dxfId="59" priority="87" operator="equal">
      <formula>"Completar Información"</formula>
    </cfRule>
  </conditionalFormatting>
  <conditionalFormatting sqref="A26:B26">
    <cfRule type="expression" dxfId="58" priority="61">
      <formula>ISBLANK(A26)</formula>
    </cfRule>
  </conditionalFormatting>
  <conditionalFormatting sqref="C26">
    <cfRule type="expression" dxfId="57" priority="53">
      <formula>ISBLANK($A26)</formula>
    </cfRule>
  </conditionalFormatting>
  <conditionalFormatting sqref="G26">
    <cfRule type="expression" dxfId="56" priority="42">
      <formula>ISBLANK($A26)</formula>
    </cfRule>
  </conditionalFormatting>
  <conditionalFormatting sqref="F23:F26">
    <cfRule type="cellIs" dxfId="55" priority="104" operator="equal">
      <formula>"Completar Información"</formula>
    </cfRule>
    <cfRule type="cellIs" dxfId="54" priority="124" operator="equal">
      <formula>"Ingresar Fecha"</formula>
    </cfRule>
    <cfRule type="cellIs" dxfId="53" priority="146" operator="equal">
      <formula>"Sin Examen"</formula>
    </cfRule>
    <cfRule type="cellIs" dxfId="52" priority="147" operator="equal">
      <formula>"Examen Vencido"</formula>
    </cfRule>
    <cfRule type="cellIs" dxfId="51" priority="148" operator="equal">
      <formula>"Examen Ok"</formula>
    </cfRule>
  </conditionalFormatting>
  <conditionalFormatting sqref="D24">
    <cfRule type="expression" dxfId="50" priority="3">
      <formula>ISBLANK($A24)</formula>
    </cfRule>
  </conditionalFormatting>
  <conditionalFormatting sqref="D25">
    <cfRule type="expression" dxfId="49" priority="2">
      <formula>ISBLANK($A25)</formula>
    </cfRule>
  </conditionalFormatting>
  <conditionalFormatting sqref="D26">
    <cfRule type="expression" dxfId="48" priority="1">
      <formula>ISBLANK($A26)</formula>
    </cfRule>
  </conditionalFormatting>
  <dataValidations count="6">
    <dataValidation type="list" showInputMessage="1" showErrorMessage="1" errorTitle="Error" error="Error al ingresar si se tiene documento. Favor seleccionar opciones válidas en lista despegable." sqref="C24:C26" xr:uid="{4E99181D-F847-4A9A-9B9A-7D1C210EE093}">
      <formula1>DD_CHECK</formula1>
    </dataValidation>
    <dataValidation type="list" allowBlank="1" showInputMessage="1" showErrorMessage="1" sqref="B10:G11" xr:uid="{1CF57FE9-3A08-4F02-BDC4-5ED9CBEF8448}">
      <formula1>INDIRECT($H$8)</formula1>
    </dataValidation>
    <dataValidation type="list" showInputMessage="1" showErrorMessage="1" errorTitle="Error al ingresar Tumor" error="Tumor ingreasdo no se encuentra en las opciones" promptTitle="Seleccionar Tumor" sqref="B8" xr:uid="{A4CA1BC3-5F8D-4F4F-9F8E-44D9114856F6}">
      <formula1>DD_Tumor</formula1>
    </dataValidation>
    <dataValidation type="date" showInputMessage="1" showErrorMessage="1" errorTitle="Error" error="Error al ingresar fecha del exámen. Favor ingresar fecha en formato dd-mm-yyyy" sqref="D23:D26" xr:uid="{4B886F22-646A-46CB-AAC0-28C0F11038FA}">
      <formula1>43831</formula1>
      <formula2>413060</formula2>
    </dataValidation>
    <dataValidation type="list" showInputMessage="1" showErrorMessage="1" errorTitle="Error " error="Error al ingresar si se tiene documento. Favor seleccionar opciones válidar en lista despegable." promptTitle="Ingresar Sí o No" sqref="C16:D18" xr:uid="{3F012D5D-34AC-457B-BBFA-4FBD69C666FE}">
      <formula1>DD_CHECK</formula1>
    </dataValidation>
    <dataValidation type="list" showInputMessage="1" showErrorMessage="1" errorTitle="Error" error="Error al ingresar si se tiene documento. Favor seleccionar opciones válidar en lista despegable." sqref="C23" xr:uid="{2E6ED3BF-6827-4AD6-A5F1-E6F02FFDE6BE}">
      <formula1>DD_CHECK</formula1>
    </dataValidation>
  </dataValidations>
  <pageMargins left="0.7" right="0.7" top="0.75" bottom="0.75" header="0.3" footer="0.3"/>
  <pageSetup orientation="portrait" r:id="rId1"/>
  <headerFooter>
    <oddHeader>&amp;L&amp;"Calibri"&amp;12&amp;K00B294Proprietary&amp;1#</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0E74BD-4410-4C8F-AA5A-6CCD0E7493D4}">
  <sheetPr codeName="Sheet2"/>
  <dimension ref="A1:X11"/>
  <sheetViews>
    <sheetView topLeftCell="K1" workbookViewId="0">
      <selection activeCell="M14" sqref="M14"/>
    </sheetView>
  </sheetViews>
  <sheetFormatPr defaultRowHeight="15.75" customHeight="1" x14ac:dyDescent="0.25"/>
  <cols>
    <col min="1" max="1" width="24.42578125" style="23" bestFit="1" customWidth="1"/>
    <col min="2" max="2" width="24.42578125" style="23" customWidth="1"/>
    <col min="3" max="3" width="9.140625" style="23"/>
    <col min="4" max="4" width="26.140625" style="23" customWidth="1"/>
    <col min="5" max="5" width="9.140625" style="23"/>
    <col min="6" max="6" width="56.140625" style="23" bestFit="1" customWidth="1"/>
    <col min="7" max="7" width="9.140625" style="23"/>
    <col min="8" max="8" width="38" style="23" bestFit="1" customWidth="1"/>
    <col min="9" max="11" width="9.140625" style="23"/>
    <col min="12" max="12" width="38" style="23" bestFit="1" customWidth="1"/>
    <col min="13" max="13" width="9.140625" style="23"/>
    <col min="14" max="14" width="18.5703125" style="23" customWidth="1"/>
    <col min="15" max="15" width="9.140625" style="23"/>
    <col min="16" max="16" width="17.42578125" style="23" customWidth="1"/>
    <col min="17" max="17" width="9.140625" style="23"/>
    <col min="18" max="18" width="14.5703125" style="23" customWidth="1"/>
    <col min="19" max="19" width="9.140625" style="23"/>
    <col min="20" max="20" width="19.5703125" style="23" customWidth="1"/>
    <col min="21" max="21" width="9.140625" style="23"/>
    <col min="22" max="22" width="17.85546875" style="23" customWidth="1"/>
    <col min="23" max="23" width="9.140625" style="23"/>
    <col min="24" max="24" width="27.85546875" style="23" customWidth="1"/>
    <col min="25" max="16384" width="9.140625" style="23"/>
  </cols>
  <sheetData>
    <row r="1" spans="1:24" ht="15.75" customHeight="1" x14ac:dyDescent="0.25">
      <c r="A1" s="23" t="s">
        <v>0</v>
      </c>
      <c r="B1" s="23" t="s">
        <v>6</v>
      </c>
      <c r="D1" s="23" t="s">
        <v>3</v>
      </c>
      <c r="F1" s="23" t="s">
        <v>4</v>
      </c>
      <c r="H1" s="23" t="s">
        <v>5</v>
      </c>
      <c r="J1" s="23" t="s">
        <v>23</v>
      </c>
      <c r="L1" s="23" t="s">
        <v>14</v>
      </c>
      <c r="N1" s="23" t="s">
        <v>47</v>
      </c>
      <c r="P1" s="23" t="s">
        <v>49</v>
      </c>
      <c r="R1" s="23" t="s">
        <v>58</v>
      </c>
      <c r="T1" s="23" t="s">
        <v>65</v>
      </c>
      <c r="V1" s="23" t="s">
        <v>67</v>
      </c>
      <c r="X1" s="30" t="s">
        <v>71</v>
      </c>
    </row>
    <row r="2" spans="1:24" ht="15.75" customHeight="1" x14ac:dyDescent="0.25">
      <c r="A2" s="23" t="str">
        <f>""</f>
        <v/>
      </c>
      <c r="B2" s="24" t="s">
        <v>22</v>
      </c>
      <c r="D2" s="23" t="s">
        <v>74</v>
      </c>
      <c r="F2" s="23" t="s">
        <v>60</v>
      </c>
      <c r="H2" s="23" t="s">
        <v>37</v>
      </c>
      <c r="J2" s="23" t="str">
        <f>""</f>
        <v/>
      </c>
      <c r="L2" s="23" t="s">
        <v>33</v>
      </c>
      <c r="N2" s="25" t="s">
        <v>42</v>
      </c>
      <c r="P2" s="28" t="s">
        <v>50</v>
      </c>
      <c r="R2" s="22" t="s">
        <v>80</v>
      </c>
      <c r="T2" s="23" t="s">
        <v>81</v>
      </c>
      <c r="V2" s="23" t="s">
        <v>68</v>
      </c>
      <c r="X2" s="29" t="s">
        <v>73</v>
      </c>
    </row>
    <row r="3" spans="1:24" ht="15.75" customHeight="1" x14ac:dyDescent="0.25">
      <c r="A3" s="23" t="s">
        <v>3</v>
      </c>
      <c r="B3" s="23" t="s">
        <v>7</v>
      </c>
      <c r="F3" s="23" t="s">
        <v>75</v>
      </c>
      <c r="H3" s="23" t="s">
        <v>78</v>
      </c>
      <c r="L3" s="23" t="s">
        <v>34</v>
      </c>
      <c r="N3" s="25" t="s">
        <v>79</v>
      </c>
      <c r="R3" s="29" t="s">
        <v>54</v>
      </c>
      <c r="V3" s="23" t="s">
        <v>69</v>
      </c>
    </row>
    <row r="4" spans="1:24" ht="15.75" customHeight="1" x14ac:dyDescent="0.25">
      <c r="A4" s="23" t="s">
        <v>4</v>
      </c>
      <c r="B4" s="23" t="s">
        <v>82</v>
      </c>
      <c r="F4" s="23" t="s">
        <v>76</v>
      </c>
      <c r="H4" s="23" t="s">
        <v>39</v>
      </c>
      <c r="V4" s="23" t="s">
        <v>70</v>
      </c>
    </row>
    <row r="5" spans="1:24" ht="15.75" customHeight="1" x14ac:dyDescent="0.25">
      <c r="A5" s="23" t="s">
        <v>5</v>
      </c>
      <c r="B5" s="23" t="s">
        <v>83</v>
      </c>
      <c r="H5" s="23" t="s">
        <v>77</v>
      </c>
      <c r="V5" s="23" t="s">
        <v>92</v>
      </c>
    </row>
    <row r="6" spans="1:24" ht="15.75" customHeight="1" x14ac:dyDescent="0.25">
      <c r="A6" s="23" t="s">
        <v>47</v>
      </c>
      <c r="B6" s="24" t="s">
        <v>41</v>
      </c>
    </row>
    <row r="7" spans="1:24" ht="15.75" customHeight="1" x14ac:dyDescent="0.25">
      <c r="A7" s="23" t="s">
        <v>49</v>
      </c>
      <c r="B7" s="23" t="s">
        <v>48</v>
      </c>
    </row>
    <row r="8" spans="1:24" ht="15.75" customHeight="1" x14ac:dyDescent="0.25">
      <c r="A8" s="23" t="s">
        <v>58</v>
      </c>
      <c r="B8" s="23" t="s">
        <v>53</v>
      </c>
    </row>
    <row r="9" spans="1:24" ht="15.75" customHeight="1" x14ac:dyDescent="0.25">
      <c r="A9" s="23" t="s">
        <v>65</v>
      </c>
      <c r="B9" s="24" t="s">
        <v>61</v>
      </c>
    </row>
    <row r="10" spans="1:24" ht="15.75" customHeight="1" x14ac:dyDescent="0.25">
      <c r="A10" s="23" t="s">
        <v>67</v>
      </c>
      <c r="B10" s="24" t="s">
        <v>84</v>
      </c>
    </row>
    <row r="11" spans="1:24" ht="15.75" customHeight="1" x14ac:dyDescent="0.25">
      <c r="A11" s="23" t="s">
        <v>71</v>
      </c>
      <c r="B11" s="24" t="s">
        <v>72</v>
      </c>
    </row>
  </sheetData>
  <pageMargins left="0.7" right="0.7" top="0.75" bottom="0.75" header="0.3" footer="0.3"/>
  <pageSetup orientation="portrait" r:id="rId1"/>
  <headerFooter>
    <oddHeader>&amp;L&amp;"Calibri"&amp;12&amp;K00B294Proprietary&amp;1#</oddHeader>
  </headerFooter>
  <tableParts count="12">
    <tablePart r:id="rId2"/>
    <tablePart r:id="rId3"/>
    <tablePart r:id="rId4"/>
    <tablePart r:id="rId5"/>
    <tablePart r:id="rId6"/>
    <tablePart r:id="rId7"/>
    <tablePart r:id="rId8"/>
    <tablePart r:id="rId9"/>
    <tablePart r:id="rId10"/>
    <tablePart r:id="rId11"/>
    <tablePart r:id="rId12"/>
    <tablePart r:id="rId1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F24C5-E8F5-4255-A3FB-B9EA1BDEF045}">
  <sheetPr codeName="Sheet3"/>
  <dimension ref="A1:E55"/>
  <sheetViews>
    <sheetView topLeftCell="A37" zoomScale="85" zoomScaleNormal="85" workbookViewId="0">
      <selection activeCell="B54" sqref="B54"/>
    </sheetView>
  </sheetViews>
  <sheetFormatPr defaultRowHeight="15" x14ac:dyDescent="0.25"/>
  <cols>
    <col min="1" max="2" width="9.140625" style="27"/>
    <col min="3" max="3" width="56.140625" style="27" bestFit="1" customWidth="1"/>
    <col min="4" max="4" width="56.85546875" style="27" bestFit="1" customWidth="1"/>
    <col min="5" max="5" width="52.140625" style="27" bestFit="1" customWidth="1"/>
    <col min="6" max="6" width="16" style="27" customWidth="1"/>
    <col min="7" max="7" width="19.140625" style="27" customWidth="1"/>
    <col min="8" max="16384" width="9.140625" style="27"/>
  </cols>
  <sheetData>
    <row r="1" spans="1:5" x14ac:dyDescent="0.25">
      <c r="A1" s="27" t="s">
        <v>0</v>
      </c>
      <c r="B1" s="27" t="s">
        <v>1</v>
      </c>
      <c r="C1" s="27" t="s">
        <v>2</v>
      </c>
      <c r="D1" s="27" t="s">
        <v>8</v>
      </c>
      <c r="E1" s="27" t="s">
        <v>12</v>
      </c>
    </row>
    <row r="2" spans="1:5" x14ac:dyDescent="0.25">
      <c r="A2" s="27" t="s">
        <v>7</v>
      </c>
      <c r="B2" s="27" t="s">
        <v>74</v>
      </c>
      <c r="C2" s="27" t="str">
        <f t="shared" ref="C2:C33" si="0">A2&amp;"-"&amp;B2</f>
        <v>T_HC-Pembrolizumab asociado a quimioterapia con platino y 5FU, para la primera lfnea del tratamiento paliativo del cancer escamoso de cabeza y cuello avanzado, en pacientes sin expresi6n de POL1, y, como monoterapia, para pacientes con expresi6n de POL1 de 1% o superior</v>
      </c>
      <c r="D2" s="27" t="s">
        <v>13</v>
      </c>
      <c r="E2" s="27">
        <v>3</v>
      </c>
    </row>
    <row r="3" spans="1:5" x14ac:dyDescent="0.25">
      <c r="A3" s="27" t="s">
        <v>7</v>
      </c>
      <c r="B3" s="27" t="s">
        <v>74</v>
      </c>
      <c r="C3" s="27" t="str">
        <f t="shared" si="0"/>
        <v>T_HC-Pembrolizumab asociado a quimioterapia con platino y 5FU, para la primera lfnea del tratamiento paliativo del cancer escamoso de cabeza y cuello avanzado, en pacientes sin expresi6n de POL1, y, como monoterapia, para pacientes con expresi6n de POL1 de 1% o superior</v>
      </c>
      <c r="D3" s="27" t="s">
        <v>9</v>
      </c>
      <c r="E3" s="27" t="s">
        <v>85</v>
      </c>
    </row>
    <row r="4" spans="1:5" x14ac:dyDescent="0.25">
      <c r="A4" s="27" t="s">
        <v>82</v>
      </c>
      <c r="B4" s="27" t="s">
        <v>59</v>
      </c>
      <c r="C4" s="27" t="str">
        <f t="shared" si="0"/>
        <v>T_PIEL-Inmunoterapia con anticuerpos anti PD-1 para tratamiento adyuvante melanoma resecado R0 etapas III o IV </v>
      </c>
      <c r="D4" s="27" t="s">
        <v>10</v>
      </c>
      <c r="E4" s="27">
        <v>3</v>
      </c>
    </row>
    <row r="5" spans="1:5" x14ac:dyDescent="0.25">
      <c r="A5" s="27" t="s">
        <v>82</v>
      </c>
      <c r="B5" s="27" t="s">
        <v>75</v>
      </c>
      <c r="C5" s="27" t="str">
        <f t="shared" si="0"/>
        <v>T_PIEL-Inmunoterapia con anticuerpos anti PD-1 en primera línea de tratamiento paliativo de melanoma, en pacientes que no hubiesen antes recibido tratamiento anti PD-1</v>
      </c>
      <c r="D5" s="27" t="s">
        <v>10</v>
      </c>
      <c r="E5" s="27">
        <v>3</v>
      </c>
    </row>
    <row r="6" spans="1:5" x14ac:dyDescent="0.25">
      <c r="A6" s="27" t="s">
        <v>82</v>
      </c>
      <c r="B6" s="27" t="s">
        <v>75</v>
      </c>
      <c r="C6" s="27" t="str">
        <f t="shared" si="0"/>
        <v>T_PIEL-Inmunoterapia con anticuerpos anti PD-1 en primera línea de tratamiento paliativo de melanoma, en pacientes que no hubiesen antes recibido tratamiento anti PD-1</v>
      </c>
      <c r="D6" s="27" t="s">
        <v>11</v>
      </c>
      <c r="E6" s="27">
        <v>3</v>
      </c>
    </row>
    <row r="7" spans="1:5" x14ac:dyDescent="0.25">
      <c r="A7" s="27" t="s">
        <v>82</v>
      </c>
      <c r="B7" s="27" t="s">
        <v>76</v>
      </c>
      <c r="C7" s="27" t="str">
        <f t="shared" si="0"/>
        <v>T_PIEL-Inmunoterapia con anticuerpos anti PD-1/PD-L1 para primera o seguna línea de tratamiento paliativo de carcinoma de células de Merkel metastásico</v>
      </c>
      <c r="D7" s="27" t="s">
        <v>10</v>
      </c>
      <c r="E7" s="27">
        <v>3</v>
      </c>
    </row>
    <row r="8" spans="1:5" x14ac:dyDescent="0.25">
      <c r="A8" s="27" t="s">
        <v>82</v>
      </c>
      <c r="B8" s="27" t="s">
        <v>76</v>
      </c>
      <c r="C8" s="27" t="str">
        <f t="shared" si="0"/>
        <v>T_PIEL-Inmunoterapia con anticuerpos anti PD-1/PD-L1 para primera o seguna línea de tratamiento paliativo de carcinoma de células de Merkel metastásico</v>
      </c>
      <c r="D8" s="27" t="s">
        <v>11</v>
      </c>
      <c r="E8" s="27">
        <v>3</v>
      </c>
    </row>
    <row r="9" spans="1:5" x14ac:dyDescent="0.25">
      <c r="A9" s="27" t="s">
        <v>83</v>
      </c>
      <c r="B9" s="27" t="s">
        <v>77</v>
      </c>
      <c r="C9" s="27" t="str">
        <f t="shared" si="0"/>
        <v>T_PULMON-Pembrolizumab para la primera linea del tratamiento paliativo del cáncer pulmonar no celulas pequeñas sin EGFR mutado ni rearreglo de ALK, en que se detecta expresión de POL1 mayor de 50%.</v>
      </c>
      <c r="D9" s="27" t="s">
        <v>10</v>
      </c>
      <c r="E9" s="27">
        <v>3</v>
      </c>
    </row>
    <row r="10" spans="1:5" x14ac:dyDescent="0.25">
      <c r="A10" s="27" t="s">
        <v>83</v>
      </c>
      <c r="B10" s="27" t="s">
        <v>77</v>
      </c>
      <c r="C10" s="27" t="str">
        <f t="shared" si="0"/>
        <v>T_PULMON-Pembrolizumab para la primera linea del tratamiento paliativo del cáncer pulmonar no celulas pequeñas sin EGFR mutado ni rearreglo de ALK, en que se detecta expresión de POL1 mayor de 50%.</v>
      </c>
      <c r="D10" s="27" t="s">
        <v>11</v>
      </c>
      <c r="E10" s="27">
        <v>3</v>
      </c>
    </row>
    <row r="11" spans="1:5" x14ac:dyDescent="0.25">
      <c r="A11" s="27" t="s">
        <v>83</v>
      </c>
      <c r="B11" s="27" t="s">
        <v>77</v>
      </c>
      <c r="C11" s="27" t="str">
        <f t="shared" si="0"/>
        <v>T_PULMON-Pembrolizumab para la primera linea del tratamiento paliativo del cáncer pulmonar no celulas pequeñas sin EGFR mutado ni rearreglo de ALK, en que se detecta expresión de POL1 mayor de 50%.</v>
      </c>
      <c r="D11" s="27" t="s">
        <v>9</v>
      </c>
      <c r="E11" s="27" t="s">
        <v>85</v>
      </c>
    </row>
    <row r="12" spans="1:5" x14ac:dyDescent="0.25">
      <c r="A12" s="27" t="s">
        <v>83</v>
      </c>
      <c r="B12" s="27" t="s">
        <v>78</v>
      </c>
      <c r="C12" s="27" t="str">
        <f t="shared" si="0"/>
        <v>T_PULMON-lnmunoterapia con anticuerpos anti PD-1 para la segunda linea de tratamiento paliativo del cancer pulmonar avanzado no celulas pequeñas que no ha recibido previamente inmunoterapia y que son EGFR y ALK negativos, o son positivos, pero ya recibieron al menos una linea de inhibidor de tirosina quinasa y ademas al menos una linea de quimioterapia paliativa o no pueden recibirla por contraindicaciones o intolerancia.</v>
      </c>
      <c r="D12" s="27" t="s">
        <v>10</v>
      </c>
      <c r="E12" s="27">
        <v>3</v>
      </c>
    </row>
    <row r="13" spans="1:5" x14ac:dyDescent="0.25">
      <c r="A13" s="27" t="s">
        <v>83</v>
      </c>
      <c r="B13" s="27" t="s">
        <v>78</v>
      </c>
      <c r="C13" s="27" t="str">
        <f t="shared" si="0"/>
        <v>T_PULMON-lnmunoterapia con anticuerpos anti PD-1 para la segunda linea de tratamiento paliativo del cancer pulmonar avanzado no celulas pequeñas que no ha recibido previamente inmunoterapia y que son EGFR y ALK negativos, o son positivos, pero ya recibieron al menos una linea de inhibidor de tirosina quinasa y ademas al menos una linea de quimioterapia paliativa o no pueden recibirla por contraindicaciones o intolerancia.</v>
      </c>
      <c r="D13" s="27" t="s">
        <v>11</v>
      </c>
      <c r="E13" s="27">
        <v>3</v>
      </c>
    </row>
    <row r="14" spans="1:5" x14ac:dyDescent="0.25">
      <c r="A14" s="27" t="s">
        <v>83</v>
      </c>
      <c r="B14" s="27" t="s">
        <v>78</v>
      </c>
      <c r="C14" s="27" t="str">
        <f t="shared" si="0"/>
        <v>T_PULMON-lnmunoterapia con anticuerpos anti PD-1 para la segunda linea de tratamiento paliativo del cancer pulmonar avanzado no celulas pequeñas que no ha recibido previamente inmunoterapia y que son EGFR y ALK negativos, o son positivos, pero ya recibieron al menos una linea de inhibidor de tirosina quinasa y ademas al menos una linea de quimioterapia paliativa o no pueden recibirla por contraindicaciones o intolerancia.</v>
      </c>
      <c r="D14" s="27" t="s">
        <v>9</v>
      </c>
      <c r="E14" s="27" t="s">
        <v>85</v>
      </c>
    </row>
    <row r="15" spans="1:5" x14ac:dyDescent="0.25">
      <c r="A15" s="27" t="s">
        <v>22</v>
      </c>
      <c r="C15" s="27" t="str">
        <f t="shared" si="0"/>
        <v>T_EMPTY-</v>
      </c>
      <c r="D15" s="27" t="str">
        <f>""</f>
        <v/>
      </c>
      <c r="E15" s="27" t="str">
        <f>""</f>
        <v/>
      </c>
    </row>
    <row r="16" spans="1:5" x14ac:dyDescent="0.25">
      <c r="A16" s="27" t="s">
        <v>83</v>
      </c>
      <c r="B16" s="27" t="s">
        <v>37</v>
      </c>
      <c r="C16" s="27" t="str">
        <f t="shared" si="0"/>
        <v>T_PULMON-Alectinib para el tratamiento paliativo del adenocarcinoma pulmonar ALK (+)</v>
      </c>
      <c r="D16" s="27" t="s">
        <v>10</v>
      </c>
      <c r="E16" s="27">
        <v>3</v>
      </c>
    </row>
    <row r="17" spans="1:5" x14ac:dyDescent="0.25">
      <c r="A17" s="27" t="s">
        <v>83</v>
      </c>
      <c r="B17" s="27" t="s">
        <v>37</v>
      </c>
      <c r="C17" s="27" t="str">
        <f t="shared" si="0"/>
        <v>T_PULMON-Alectinib para el tratamiento paliativo del adenocarcinoma pulmonar ALK (+)</v>
      </c>
      <c r="D17" s="27" t="s">
        <v>11</v>
      </c>
      <c r="E17" s="27">
        <v>3</v>
      </c>
    </row>
    <row r="18" spans="1:5" x14ac:dyDescent="0.25">
      <c r="A18" s="27" t="s">
        <v>83</v>
      </c>
      <c r="B18" s="27" t="s">
        <v>37</v>
      </c>
      <c r="C18" s="27" t="str">
        <f t="shared" si="0"/>
        <v>T_PULMON-Alectinib para el tratamiento paliativo del adenocarcinoma pulmonar ALK (+)</v>
      </c>
      <c r="D18" s="27" t="s">
        <v>38</v>
      </c>
      <c r="E18" s="27" t="s">
        <v>85</v>
      </c>
    </row>
    <row r="19" spans="1:5" x14ac:dyDescent="0.25">
      <c r="A19" s="27" t="s">
        <v>83</v>
      </c>
      <c r="B19" s="27" t="s">
        <v>39</v>
      </c>
      <c r="C19" s="27" t="str">
        <f t="shared" si="0"/>
        <v>T_PULMON-Osimertinib para pacientes con cáncer pulmonar no escamoso avanzado, EGFR mutado, en que se detecta la mutación de resistencia T790M.</v>
      </c>
      <c r="D19" s="27" t="s">
        <v>10</v>
      </c>
      <c r="E19" s="27">
        <v>3</v>
      </c>
    </row>
    <row r="20" spans="1:5" x14ac:dyDescent="0.25">
      <c r="A20" s="27" t="s">
        <v>83</v>
      </c>
      <c r="B20" s="27" t="s">
        <v>39</v>
      </c>
      <c r="C20" s="27" t="str">
        <f t="shared" si="0"/>
        <v>T_PULMON-Osimertinib para pacientes con cáncer pulmonar no escamoso avanzado, EGFR mutado, en que se detecta la mutación de resistencia T790M.</v>
      </c>
      <c r="D20" s="27" t="s">
        <v>11</v>
      </c>
      <c r="E20" s="27">
        <v>3</v>
      </c>
    </row>
    <row r="21" spans="1:5" x14ac:dyDescent="0.25">
      <c r="A21" s="27" t="s">
        <v>83</v>
      </c>
      <c r="B21" s="27" t="s">
        <v>39</v>
      </c>
      <c r="C21" s="27" t="str">
        <f t="shared" si="0"/>
        <v>T_PULMON-Osimertinib para pacientes con cáncer pulmonar no escamoso avanzado, EGFR mutado, en que se detecta la mutación de resistencia T790M.</v>
      </c>
      <c r="D21" s="27" t="s">
        <v>40</v>
      </c>
      <c r="E21" s="27" t="s">
        <v>85</v>
      </c>
    </row>
    <row r="22" spans="1:5" x14ac:dyDescent="0.25">
      <c r="A22" s="27" t="s">
        <v>41</v>
      </c>
      <c r="B22" s="27" t="s">
        <v>42</v>
      </c>
      <c r="C22" s="27" t="str">
        <f t="shared" si="0"/>
        <v>T_CRC-Bevacizumab para el tratamiento preoperatorio (No mayor a 3 meses) del cáncer colorrectal avanzado con metástasis hepáticas potencialmente resecables, RAS o BRAF mutados.</v>
      </c>
      <c r="D22" s="27" t="s">
        <v>43</v>
      </c>
      <c r="E22" s="27">
        <v>3</v>
      </c>
    </row>
    <row r="23" spans="1:5" x14ac:dyDescent="0.25">
      <c r="A23" s="27" t="s">
        <v>41</v>
      </c>
      <c r="B23" s="27" t="s">
        <v>42</v>
      </c>
      <c r="C23" s="27" t="str">
        <f t="shared" si="0"/>
        <v>T_CRC-Bevacizumab para el tratamiento preoperatorio (No mayor a 3 meses) del cáncer colorrectal avanzado con metástasis hepáticas potencialmente resecables, RAS o BRAF mutados.</v>
      </c>
      <c r="D23" s="27" t="s">
        <v>44</v>
      </c>
      <c r="E23" s="27">
        <v>3</v>
      </c>
    </row>
    <row r="24" spans="1:5" x14ac:dyDescent="0.25">
      <c r="A24" s="27" t="s">
        <v>41</v>
      </c>
      <c r="B24" s="27" t="s">
        <v>42</v>
      </c>
      <c r="C24" s="27" t="str">
        <f t="shared" si="0"/>
        <v>T_CRC-Bevacizumab para el tratamiento preoperatorio (No mayor a 3 meses) del cáncer colorrectal avanzado con metástasis hepáticas potencialmente resecables, RAS o BRAF mutados.</v>
      </c>
      <c r="D24" s="27" t="s">
        <v>45</v>
      </c>
      <c r="E24" s="27">
        <v>3</v>
      </c>
    </row>
    <row r="25" spans="1:5" x14ac:dyDescent="0.25">
      <c r="A25" s="27" t="s">
        <v>41</v>
      </c>
      <c r="B25" s="27" t="s">
        <v>42</v>
      </c>
      <c r="C25" s="27" t="str">
        <f t="shared" si="0"/>
        <v>T_CRC-Bevacizumab para el tratamiento preoperatorio (No mayor a 3 meses) del cáncer colorrectal avanzado con metástasis hepáticas potencialmente resecables, RAS o BRAF mutados.</v>
      </c>
      <c r="D25" s="27" t="s">
        <v>46</v>
      </c>
      <c r="E25" s="27" t="s">
        <v>85</v>
      </c>
    </row>
    <row r="26" spans="1:5" x14ac:dyDescent="0.25">
      <c r="A26" s="27" t="s">
        <v>41</v>
      </c>
      <c r="B26" s="27" t="s">
        <v>79</v>
      </c>
      <c r="C26" s="27" t="str">
        <f t="shared" si="0"/>
        <v>T_CRC-Anticuerpos monoclonales contra el receptor EGFR para el tratamiento preoperatorio (no mayor a 3 meses) del cáncer colorrectal avanzado, con metastasis hepáticas potencialmente resecables, sin mutación de RAS ni BRAF</v>
      </c>
      <c r="D26" s="27" t="s">
        <v>43</v>
      </c>
      <c r="E26" s="27">
        <v>3</v>
      </c>
    </row>
    <row r="27" spans="1:5" x14ac:dyDescent="0.25">
      <c r="A27" s="27" t="s">
        <v>41</v>
      </c>
      <c r="B27" s="27" t="s">
        <v>79</v>
      </c>
      <c r="C27" s="27" t="str">
        <f t="shared" si="0"/>
        <v>T_CRC-Anticuerpos monoclonales contra el receptor EGFR para el tratamiento preoperatorio (no mayor a 3 meses) del cáncer colorrectal avanzado, con metastasis hepáticas potencialmente resecables, sin mutación de RAS ni BRAF</v>
      </c>
      <c r="D27" s="27" t="s">
        <v>44</v>
      </c>
      <c r="E27" s="27">
        <v>3</v>
      </c>
    </row>
    <row r="28" spans="1:5" x14ac:dyDescent="0.25">
      <c r="A28" s="27" t="s">
        <v>41</v>
      </c>
      <c r="B28" s="27" t="s">
        <v>79</v>
      </c>
      <c r="C28" s="27" t="str">
        <f t="shared" si="0"/>
        <v>T_CRC-Anticuerpos monoclonales contra el receptor EGFR para el tratamiento preoperatorio (no mayor a 3 meses) del cáncer colorrectal avanzado, con metastasis hepáticas potencialmente resecables, sin mutación de RAS ni BRAF</v>
      </c>
      <c r="D28" s="27" t="s">
        <v>45</v>
      </c>
      <c r="E28" s="27">
        <v>3</v>
      </c>
    </row>
    <row r="29" spans="1:5" x14ac:dyDescent="0.25">
      <c r="A29" s="27" t="s">
        <v>41</v>
      </c>
      <c r="B29" s="27" t="s">
        <v>79</v>
      </c>
      <c r="C29" s="27" t="str">
        <f t="shared" si="0"/>
        <v>T_CRC-Anticuerpos monoclonales contra el receptor EGFR para el tratamiento preoperatorio (no mayor a 3 meses) del cáncer colorrectal avanzado, con metastasis hepáticas potencialmente resecables, sin mutación de RAS ni BRAF</v>
      </c>
      <c r="D29" s="27" t="s">
        <v>46</v>
      </c>
      <c r="E29" s="27" t="s">
        <v>85</v>
      </c>
    </row>
    <row r="30" spans="1:5" x14ac:dyDescent="0.25">
      <c r="A30" s="27" t="s">
        <v>48</v>
      </c>
      <c r="B30" s="27" t="s">
        <v>50</v>
      </c>
      <c r="C30" s="27" t="str">
        <f t="shared" si="0"/>
        <v>T_HEP-Sorafenib para Ca de Higado IV</v>
      </c>
      <c r="D30" s="27" t="s">
        <v>45</v>
      </c>
      <c r="E30" s="27">
        <v>3</v>
      </c>
    </row>
    <row r="31" spans="1:5" x14ac:dyDescent="0.25">
      <c r="A31" s="27" t="s">
        <v>48</v>
      </c>
      <c r="B31" s="27" t="s">
        <v>50</v>
      </c>
      <c r="C31" s="27" t="str">
        <f t="shared" si="0"/>
        <v>T_HEP-Sorafenib para Ca de Higado IV</v>
      </c>
      <c r="D31" s="27" t="s">
        <v>51</v>
      </c>
      <c r="E31" s="27">
        <v>3</v>
      </c>
    </row>
    <row r="32" spans="1:5" x14ac:dyDescent="0.25">
      <c r="A32" s="27" t="s">
        <v>48</v>
      </c>
      <c r="B32" s="27" t="s">
        <v>50</v>
      </c>
      <c r="C32" s="27" t="str">
        <f t="shared" si="0"/>
        <v>T_HEP-Sorafenib para Ca de Higado IV</v>
      </c>
      <c r="D32" s="27" t="s">
        <v>52</v>
      </c>
      <c r="E32" s="27">
        <v>3</v>
      </c>
    </row>
    <row r="33" spans="1:5" x14ac:dyDescent="0.25">
      <c r="A33" s="27" t="s">
        <v>53</v>
      </c>
      <c r="B33" s="27" t="s">
        <v>80</v>
      </c>
      <c r="C33" s="27" t="str">
        <f t="shared" si="0"/>
        <v>T_REN-Nivolumab para la segunda línea de tratamiento paliativo del cancer renal avanzado tipo células claras que ya recibió Pazopanib o Sunitinib o no puede recibirlos por contraindicaciones o intolerancia</v>
      </c>
      <c r="D33" s="27" t="s">
        <v>10</v>
      </c>
      <c r="E33" s="27">
        <v>3</v>
      </c>
    </row>
    <row r="34" spans="1:5" x14ac:dyDescent="0.25">
      <c r="A34" s="27" t="s">
        <v>53</v>
      </c>
      <c r="B34" s="27" t="s">
        <v>80</v>
      </c>
      <c r="C34" s="27" t="str">
        <f t="shared" ref="C34:C55" si="1">A34&amp;"-"&amp;B34</f>
        <v>T_REN-Nivolumab para la segunda línea de tratamiento paliativo del cancer renal avanzado tipo células claras que ya recibió Pazopanib o Sunitinib o no puede recibirlos por contraindicaciones o intolerancia</v>
      </c>
      <c r="D34" s="27" t="s">
        <v>11</v>
      </c>
      <c r="E34" s="27">
        <v>3</v>
      </c>
    </row>
    <row r="35" spans="1:5" x14ac:dyDescent="0.25">
      <c r="A35" s="27" t="s">
        <v>53</v>
      </c>
      <c r="B35" s="27" t="s">
        <v>54</v>
      </c>
      <c r="C35" s="27" t="str">
        <f t="shared" si="1"/>
        <v>T_REN-Sorafenib para la primera línea de tratamiento paliativo de cáncer de tiroides diferenciado, lodo resistentes</v>
      </c>
      <c r="D35" s="27" t="s">
        <v>45</v>
      </c>
      <c r="E35" s="27">
        <v>3</v>
      </c>
    </row>
    <row r="36" spans="1:5" x14ac:dyDescent="0.25">
      <c r="A36" s="27" t="s">
        <v>53</v>
      </c>
      <c r="B36" s="27" t="s">
        <v>54</v>
      </c>
      <c r="C36" s="27" t="str">
        <f t="shared" si="1"/>
        <v>T_REN-Sorafenib para la primera línea de tratamiento paliativo de cáncer de tiroides diferenciado, lodo resistentes</v>
      </c>
      <c r="D36" s="27" t="s">
        <v>55</v>
      </c>
      <c r="E36" s="27">
        <v>3</v>
      </c>
    </row>
    <row r="37" spans="1:5" x14ac:dyDescent="0.25">
      <c r="A37" s="27" t="s">
        <v>53</v>
      </c>
      <c r="B37" s="27" t="s">
        <v>54</v>
      </c>
      <c r="C37" s="27" t="str">
        <f t="shared" si="1"/>
        <v>T_REN-Sorafenib para la primera línea de tratamiento paliativo de cáncer de tiroides diferenciado, lodo resistentes</v>
      </c>
      <c r="D37" s="27" t="s">
        <v>56</v>
      </c>
      <c r="E37" s="27">
        <v>3</v>
      </c>
    </row>
    <row r="38" spans="1:5" x14ac:dyDescent="0.25">
      <c r="A38" s="27" t="s">
        <v>53</v>
      </c>
      <c r="B38" s="27" t="s">
        <v>54</v>
      </c>
      <c r="C38" s="27" t="str">
        <f t="shared" si="1"/>
        <v>T_REN-Sorafenib para la primera línea de tratamiento paliativo de cáncer de tiroides diferenciado, lodo resistentes</v>
      </c>
      <c r="D38" s="27" t="s">
        <v>57</v>
      </c>
      <c r="E38" s="27">
        <v>3</v>
      </c>
    </row>
    <row r="39" spans="1:5" x14ac:dyDescent="0.25">
      <c r="A39" s="27" t="s">
        <v>61</v>
      </c>
      <c r="B39" s="27" t="s">
        <v>81</v>
      </c>
      <c r="C39" s="27" t="str">
        <f t="shared" si="1"/>
        <v>T_PRO-Antiandrógeno de segunda generación o inhibidor del metabolismo androgénico en cáncer de próstata metastásico, resistente a castración, que progresa tras recibir quimioterapia con docetaxel, o no puede recibirla por contraindicaciones o intolerancia</v>
      </c>
      <c r="D39" s="27" t="s">
        <v>10</v>
      </c>
      <c r="E39" s="27">
        <v>3</v>
      </c>
    </row>
    <row r="40" spans="1:5" x14ac:dyDescent="0.25">
      <c r="A40" s="27" t="s">
        <v>61</v>
      </c>
      <c r="B40" s="27" t="s">
        <v>81</v>
      </c>
      <c r="C40" s="27" t="str">
        <f t="shared" si="1"/>
        <v>T_PRO-Antiandrógeno de segunda generación o inhibidor del metabolismo androgénico en cáncer de próstata metastásico, resistente a castración, que progresa tras recibir quimioterapia con docetaxel, o no puede recibirla por contraindicaciones o intolerancia</v>
      </c>
      <c r="D40" s="27" t="s">
        <v>62</v>
      </c>
      <c r="E40" s="27">
        <v>3</v>
      </c>
    </row>
    <row r="41" spans="1:5" x14ac:dyDescent="0.25">
      <c r="A41" s="27" t="s">
        <v>61</v>
      </c>
      <c r="B41" s="27" t="s">
        <v>81</v>
      </c>
      <c r="C41" s="27" t="str">
        <f t="shared" si="1"/>
        <v>T_PRO-Antiandrógeno de segunda generación o inhibidor del metabolismo androgénico en cáncer de próstata metastásico, resistente a castración, que progresa tras recibir quimioterapia con docetaxel, o no puede recibirla por contraindicaciones o intolerancia</v>
      </c>
      <c r="D41" s="27" t="s">
        <v>63</v>
      </c>
      <c r="E41" s="27">
        <v>3</v>
      </c>
    </row>
    <row r="42" spans="1:5" x14ac:dyDescent="0.25">
      <c r="A42" s="27" t="s">
        <v>61</v>
      </c>
      <c r="B42" s="27" t="s">
        <v>81</v>
      </c>
      <c r="C42" s="27" t="str">
        <f t="shared" si="1"/>
        <v>T_PRO-Antiandrógeno de segunda generación o inhibidor del metabolismo androgénico en cáncer de próstata metastásico, resistente a castración, que progresa tras recibir quimioterapia con docetaxel, o no puede recibirla por contraindicaciones o intolerancia</v>
      </c>
      <c r="D42" s="27" t="s">
        <v>64</v>
      </c>
      <c r="E42" s="27">
        <v>3</v>
      </c>
    </row>
    <row r="43" spans="1:5" x14ac:dyDescent="0.25">
      <c r="A43" s="27" t="s">
        <v>84</v>
      </c>
      <c r="B43" s="27" t="s">
        <v>68</v>
      </c>
      <c r="C43" s="27" t="str">
        <f t="shared" si="1"/>
        <v>T_MAMA-AdoTrastuzumab Emtansine (TDM1) para el tratamiento adyuvante de pacientes con cáncer de mama HER2 positive tratado con quimioterapia neoadyuvante usando Trastuzumab, que no tuvieron respuesta patológica completa tras la neoadyuvancia</v>
      </c>
      <c r="D43" s="27" t="s">
        <v>62</v>
      </c>
      <c r="E43" s="27">
        <v>3</v>
      </c>
    </row>
    <row r="44" spans="1:5" x14ac:dyDescent="0.25">
      <c r="A44" s="27" t="s">
        <v>84</v>
      </c>
      <c r="B44" s="27" t="s">
        <v>68</v>
      </c>
      <c r="C44" s="27" t="str">
        <f t="shared" si="1"/>
        <v>T_MAMA-AdoTrastuzumab Emtansine (TDM1) para el tratamiento adyuvante de pacientes con cáncer de mama HER2 positive tratado con quimioterapia neoadyuvante usando Trastuzumab, que no tuvieron respuesta patológica completa tras la neoadyuvancia</v>
      </c>
      <c r="D44" s="27" t="s">
        <v>10</v>
      </c>
      <c r="E44" s="27">
        <v>3</v>
      </c>
    </row>
    <row r="45" spans="1:5" x14ac:dyDescent="0.25">
      <c r="A45" s="27" t="s">
        <v>84</v>
      </c>
      <c r="B45" s="27" t="s">
        <v>68</v>
      </c>
      <c r="C45" s="27" t="str">
        <f t="shared" si="1"/>
        <v>T_MAMA-AdoTrastuzumab Emtansine (TDM1) para el tratamiento adyuvante de pacientes con cáncer de mama HER2 positive tratado con quimioterapia neoadyuvante usando Trastuzumab, que no tuvieron respuesta patológica completa tras la neoadyuvancia</v>
      </c>
      <c r="D45" s="27" t="s">
        <v>66</v>
      </c>
      <c r="E45" s="27" t="s">
        <v>85</v>
      </c>
    </row>
    <row r="46" spans="1:5" x14ac:dyDescent="0.25">
      <c r="A46" s="27" t="s">
        <v>84</v>
      </c>
      <c r="B46" s="27" t="s">
        <v>69</v>
      </c>
      <c r="C46" s="27" t="str">
        <f t="shared" si="1"/>
        <v>T_MAMA-Fulvestrant para pacientes con cáncer de mama luminal avanzado progresando tras al menos una primera linea de tratamiento endocrino paliativo y que no estén cursando una crisis visceral</v>
      </c>
      <c r="D46" s="27" t="s">
        <v>62</v>
      </c>
      <c r="E46" s="27">
        <v>3</v>
      </c>
    </row>
    <row r="47" spans="1:5" x14ac:dyDescent="0.25">
      <c r="A47" s="27" t="s">
        <v>84</v>
      </c>
      <c r="B47" s="27" t="s">
        <v>69</v>
      </c>
      <c r="C47" s="27" t="str">
        <f t="shared" si="1"/>
        <v>T_MAMA-Fulvestrant para pacientes con cáncer de mama luminal avanzado progresando tras al menos una primera linea de tratamiento endocrino paliativo y que no estén cursando una crisis visceral</v>
      </c>
      <c r="D47" s="27" t="s">
        <v>10</v>
      </c>
      <c r="E47" s="27">
        <v>3</v>
      </c>
    </row>
    <row r="48" spans="1:5" x14ac:dyDescent="0.25">
      <c r="A48" s="27" t="s">
        <v>84</v>
      </c>
      <c r="B48" s="27" t="s">
        <v>70</v>
      </c>
      <c r="C48" s="27" t="str">
        <f t="shared" si="1"/>
        <v>T_MAMA-Palbociclib, en conjunto con Fulvestrant, para el tratamiento paliativo de pacientes con cáncer de mama avanzado luminal</v>
      </c>
      <c r="D48" s="27" t="s">
        <v>62</v>
      </c>
      <c r="E48" s="27">
        <v>3</v>
      </c>
    </row>
    <row r="49" spans="1:5" x14ac:dyDescent="0.25">
      <c r="A49" s="27" t="s">
        <v>84</v>
      </c>
      <c r="B49" s="27" t="s">
        <v>70</v>
      </c>
      <c r="C49" s="27" t="str">
        <f t="shared" si="1"/>
        <v>T_MAMA-Palbociclib, en conjunto con Fulvestrant, para el tratamiento paliativo de pacientes con cáncer de mama avanzado luminal</v>
      </c>
      <c r="D49" s="27" t="s">
        <v>10</v>
      </c>
      <c r="E49" s="27">
        <v>3</v>
      </c>
    </row>
    <row r="50" spans="1:5" x14ac:dyDescent="0.25">
      <c r="A50" s="27" t="s">
        <v>84</v>
      </c>
      <c r="B50" s="27" t="s">
        <v>70</v>
      </c>
      <c r="C50" s="27" t="str">
        <f t="shared" si="1"/>
        <v>T_MAMA-Palbociclib, en conjunto con Fulvestrant, para el tratamiento paliativo de pacientes con cáncer de mama avanzado luminal</v>
      </c>
      <c r="D50" s="27" t="s">
        <v>87</v>
      </c>
      <c r="E50" s="27" t="s">
        <v>85</v>
      </c>
    </row>
    <row r="51" spans="1:5" x14ac:dyDescent="0.25">
      <c r="A51" s="27" t="s">
        <v>84</v>
      </c>
      <c r="B51" s="27" t="s">
        <v>70</v>
      </c>
      <c r="C51" s="27" t="str">
        <f t="shared" si="1"/>
        <v>T_MAMA-Palbociclib, en conjunto con Fulvestrant, para el tratamiento paliativo de pacientes con cáncer de mama avanzado luminal</v>
      </c>
      <c r="D51" s="27" t="s">
        <v>86</v>
      </c>
      <c r="E51" s="27">
        <v>3</v>
      </c>
    </row>
    <row r="52" spans="1:5" x14ac:dyDescent="0.25">
      <c r="A52" s="27" t="s">
        <v>84</v>
      </c>
      <c r="B52" s="27" t="s">
        <v>92</v>
      </c>
      <c r="C52" s="27" t="str">
        <f>A52&amp;"-"&amp;B52</f>
        <v>T_MAMA-Pertuzumab para Cáncer de mama IV HER2</v>
      </c>
      <c r="D52" s="27" t="s">
        <v>62</v>
      </c>
      <c r="E52" s="27">
        <v>3</v>
      </c>
    </row>
    <row r="53" spans="1:5" x14ac:dyDescent="0.25">
      <c r="A53" s="27" t="s">
        <v>84</v>
      </c>
      <c r="B53" s="27" t="s">
        <v>92</v>
      </c>
      <c r="C53" s="27" t="str">
        <f>A53&amp;"-"&amp;B53</f>
        <v>T_MAMA-Pertuzumab para Cáncer de mama IV HER2</v>
      </c>
      <c r="D53" s="27" t="s">
        <v>10</v>
      </c>
      <c r="E53" s="27">
        <v>3</v>
      </c>
    </row>
    <row r="54" spans="1:5" x14ac:dyDescent="0.25">
      <c r="A54" s="27" t="s">
        <v>84</v>
      </c>
      <c r="B54" s="27" t="s">
        <v>92</v>
      </c>
      <c r="C54" s="27" t="str">
        <f>A54&amp;"-"&amp;B54</f>
        <v>T_MAMA-Pertuzumab para Cáncer de mama IV HER2</v>
      </c>
      <c r="D54" s="27" t="s">
        <v>66</v>
      </c>
    </row>
    <row r="55" spans="1:5" x14ac:dyDescent="0.25">
      <c r="A55" s="27" t="s">
        <v>72</v>
      </c>
      <c r="B55" s="27" t="s">
        <v>73</v>
      </c>
      <c r="C55" s="27" t="str">
        <f t="shared" si="1"/>
        <v>T_NEC-Everolimus para la segunda línea de tratamiento paliativo de los tumores neuroendocrinos avanzados no pancreáticos, progresando tras tratamiento con análogos del receptor de somatostatina</v>
      </c>
      <c r="D55" s="27" t="s">
        <v>10</v>
      </c>
      <c r="E55" s="27">
        <v>3</v>
      </c>
    </row>
  </sheetData>
  <pageMargins left="0.7" right="0.7" top="0.75" bottom="0.75" header="0.3" footer="0.3"/>
  <pageSetup orientation="portrait" r:id="rId1"/>
  <headerFooter>
    <oddHeader>&amp;L&amp;"Calibri"&amp;12&amp;K00B294Proprietary&amp;1#</oddHeader>
  </headerFooter>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FichaPaciente</vt:lpstr>
      <vt:lpstr>DD_tables</vt:lpstr>
      <vt:lpstr>T_EXA</vt:lpstr>
      <vt:lpstr>DD_CHECK</vt:lpstr>
      <vt:lpstr>DD_Tumor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Sepúlveda, Paula</dc:creator>
  <cp:lastModifiedBy>Sepúlveda, Paula</cp:lastModifiedBy>
  <dcterms:created xsi:type="dcterms:W3CDTF">2022-11-16T13:33:30Z</dcterms:created>
  <dcterms:modified xsi:type="dcterms:W3CDTF">2023-02-06T18:40:33Z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27fd646-07cb-4c4e-a107-4e4d6b30ba1b_Enabled">
    <vt:lpwstr>true</vt:lpwstr>
  </property>
  <property fmtid="{D5CDD505-2E9C-101B-9397-08002B2CF9AE}" pid="3" name="MSIP_Label_927fd646-07cb-4c4e-a107-4e4d6b30ba1b_SetDate">
    <vt:lpwstr>2022-11-16T13:34:46Z</vt:lpwstr>
  </property>
  <property fmtid="{D5CDD505-2E9C-101B-9397-08002B2CF9AE}" pid="4" name="MSIP_Label_927fd646-07cb-4c4e-a107-4e4d6b30ba1b_Method">
    <vt:lpwstr>Privileged</vt:lpwstr>
  </property>
  <property fmtid="{D5CDD505-2E9C-101B-9397-08002B2CF9AE}" pid="5" name="MSIP_Label_927fd646-07cb-4c4e-a107-4e4d6b30ba1b_Name">
    <vt:lpwstr>927fd646-07cb-4c4e-a107-4e4d6b30ba1b</vt:lpwstr>
  </property>
  <property fmtid="{D5CDD505-2E9C-101B-9397-08002B2CF9AE}" pid="6" name="MSIP_Label_927fd646-07cb-4c4e-a107-4e4d6b30ba1b_SiteId">
    <vt:lpwstr>a00de4ec-48a8-43a6-be74-e31274e2060d</vt:lpwstr>
  </property>
  <property fmtid="{D5CDD505-2E9C-101B-9397-08002B2CF9AE}" pid="7" name="MSIP_Label_927fd646-07cb-4c4e-a107-4e4d6b30ba1b_ActionId">
    <vt:lpwstr>bb084033-b44a-40fc-af82-85705bb7a73e</vt:lpwstr>
  </property>
  <property fmtid="{D5CDD505-2E9C-101B-9397-08002B2CF9AE}" pid="8" name="MSIP_Label_927fd646-07cb-4c4e-a107-4e4d6b30ba1b_ContentBits">
    <vt:lpwstr>1</vt:lpwstr>
  </property>
  <property fmtid="{D5CDD505-2E9C-101B-9397-08002B2CF9AE}" pid="9" name="MerckAIPLabel">
    <vt:lpwstr>Proprietary</vt:lpwstr>
  </property>
  <property fmtid="{D5CDD505-2E9C-101B-9397-08002B2CF9AE}" pid="10" name="MerckAIPDataExchange">
    <vt:lpwstr>!MRKMIP@Proprietary</vt:lpwstr>
  </property>
</Properties>
</file>